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09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<sst xmlns="http://schemas.openxmlformats.org/spreadsheetml/2006/main" count="442" uniqueCount="135">
  <si>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</si>
  <si>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</si>
  <si>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</si>
  <si>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</si>
  <si>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</si>
  <si>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</si>
  <si>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</si>
  <si>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</si>
  <si>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</si>
  <si>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</si>
  <si>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</si>
  <si>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</si>
  <si>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</si>
  <si>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</si>
  <si>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Греческая</t>
  </si>
  <si>
    <t>01.05.2012 г.</t>
  </si>
  <si>
    <t>ИТОГО ПО ДОМУ</t>
  </si>
  <si>
    <t>Январь 2019 г.</t>
  </si>
  <si>
    <t>Вид работ</t>
  </si>
  <si>
    <t>Место проведения работ</t>
  </si>
  <si>
    <t>Сумма</t>
  </si>
  <si>
    <t>увеличение длины вентиляционной трубы на жилом доме</t>
  </si>
  <si>
    <t>Греческая, 48</t>
  </si>
  <si>
    <t>кв.№50</t>
  </si>
  <si>
    <t>ИТОГО</t>
  </si>
  <si>
    <t>Февраль 2019г.</t>
  </si>
  <si>
    <t>Проверка технического состояния вент.каналов, прочистка канала, устройство отверстия, установка зольной дверцы (материал жителей)</t>
  </si>
  <si>
    <t>кв.6</t>
  </si>
  <si>
    <t xml:space="preserve">Проверка технического состояния вент.каналов и дымовых каналов </t>
  </si>
  <si>
    <t>кв.18,26,51</t>
  </si>
  <si>
    <t>ремонт мягкой кровли отдельными местами в жилом доме</t>
  </si>
  <si>
    <t>кв.48,51,78,79</t>
  </si>
  <si>
    <t>март 2019г.</t>
  </si>
  <si>
    <t xml:space="preserve">Установка лючка на вентиляционном канале </t>
  </si>
  <si>
    <t>кв.12,45</t>
  </si>
  <si>
    <t>кв.3,61</t>
  </si>
  <si>
    <t xml:space="preserve">проверка технического состояния вент.каналов и установка лючка </t>
  </si>
  <si>
    <t>Греческая ,48</t>
  </si>
  <si>
    <t>кв.65</t>
  </si>
  <si>
    <t xml:space="preserve">проверка технического состояния вент.каналов и дымовых каналов </t>
  </si>
  <si>
    <t>кв.1,14,21,22,26,37,44,62,64</t>
  </si>
  <si>
    <t>кв.22,27,41,50,19,30</t>
  </si>
  <si>
    <t>Апрель 2019г</t>
  </si>
  <si>
    <t>гидравлическое испытание внутридомовой системы ЦО</t>
  </si>
  <si>
    <t>Греческая 48</t>
  </si>
  <si>
    <t xml:space="preserve">Проверка технического состояния вентиляционных и дымовых каналов </t>
  </si>
  <si>
    <t>кв.2,6,8,9,17,30,48,52,66,71</t>
  </si>
  <si>
    <t>кв.4,58,68</t>
  </si>
  <si>
    <t>Май 2019г</t>
  </si>
  <si>
    <t>проверка технического состояния вентиляционных и дымовых каналов</t>
  </si>
  <si>
    <t>кв.10,16,31,34,39,42</t>
  </si>
  <si>
    <t>июнь 2019г.</t>
  </si>
  <si>
    <t>июль 2019г.</t>
  </si>
  <si>
    <t>Август 2019г.</t>
  </si>
  <si>
    <t>ремонт входной группы в подъезде №3 (ступени), приямков (4шт) ж/д</t>
  </si>
  <si>
    <t>3-й подъезд, приямки</t>
  </si>
  <si>
    <t>установка кодового замка</t>
  </si>
  <si>
    <t>калитка</t>
  </si>
  <si>
    <t>сентябрь 2019г.</t>
  </si>
  <si>
    <t>смена трубопровода ф57,89,108мм</t>
  </si>
  <si>
    <t>установка элеваторного узла</t>
  </si>
  <si>
    <t>кв.43,48,64,65,66,67,10,11,18,29,35, 41</t>
  </si>
  <si>
    <t>декабрь 2019г.</t>
  </si>
  <si>
    <t xml:space="preserve">Пршу снять в лиц.счете по статье т-р за апрель 2018г. Осмотр вентиляционных и дымовых каналов </t>
  </si>
  <si>
    <t>кв.34,28</t>
  </si>
  <si>
    <t>Пршу снять в лиц.счете по статье т-р за декабрь 2018г. Проверка тех.состояния вент.каналов и дымовых</t>
  </si>
  <si>
    <t>кв.69,70,71,46,47,64,52,60,67,32,34,36,39,42,44,8,9,10,11,16,23,29,31</t>
  </si>
  <si>
    <t>Пршу снять в лиц.счете по статье т-р за февраль 2019г. Проверка технического состояния вент.каналов, прочистка канала, устройство отверстия, установка зольной дверцы (материал жителей)</t>
  </si>
  <si>
    <t xml:space="preserve">Пршу снять в лиц.счете по статье т-р за февраль 2019г.Проверка технического состояния вент.каналов и дымовых каналов </t>
  </si>
  <si>
    <t xml:space="preserve">Пршу снять в лиц.счете по статье т-р за февраль 2019г. Проверка технического состояния вент.каналов и установка лючка </t>
  </si>
  <si>
    <t xml:space="preserve">Пршу снять в лиц.счете по статье т-р за февраль 2019г. Проверка технического состояния вент.каналов и дымовых каналов </t>
  </si>
  <si>
    <t xml:space="preserve">Пршу снять в лиц.счете по статье т-р за апрель 2019г. Проверка технического состояния вентиляционных и дымовых каналов </t>
  </si>
  <si>
    <t xml:space="preserve"> Пршу снять в лиц.счете по статье т-р за апрель 2019г.Проверка технического состояния вентиляционных и дымовых каналов </t>
  </si>
  <si>
    <t>Пршу снять с лиц.счета по статье т-р за май 2019г.проверка технического состояния вентиляционных и дымовых каналов</t>
  </si>
  <si>
    <t xml:space="preserve">Пршу снять с  лиц.счета по статье т-р за сентябрь  2019г.проверка технического состояния вент.каналов и дымовых каналов </t>
  </si>
  <si>
    <t>ВСЕГО</t>
  </si>
  <si>
    <t>перенавеска водосточных труб</t>
  </si>
  <si>
    <t>смена трубопровода ф25мм</t>
  </si>
  <si>
    <t>кв.27,24 (п-сушитель) ЦО п/п</t>
  </si>
  <si>
    <t>техническое обслуживание УУТЭ</t>
  </si>
  <si>
    <t>ЦО</t>
  </si>
  <si>
    <t>техническое обслуживание ОПУЭ</t>
  </si>
  <si>
    <t>Февраль 2019 г</t>
  </si>
  <si>
    <t>обходы и осмотры инженерных коммуникаций</t>
  </si>
  <si>
    <t>ремонт электроосвещения (смена лампы) жилого дома</t>
  </si>
  <si>
    <t>МОП 2-й подъезд 4-й этаж</t>
  </si>
  <si>
    <t>Март 2019 г</t>
  </si>
  <si>
    <t>Подъезд 2 этаж 4</t>
  </si>
  <si>
    <t xml:space="preserve">Планово-предупредительный ремонт щитов этажных </t>
  </si>
  <si>
    <t xml:space="preserve">1,2,3,4-й подъезд </t>
  </si>
  <si>
    <t>смена трубопровода ф110мм</t>
  </si>
  <si>
    <t>подвал ЦК</t>
  </si>
  <si>
    <t>благоустройство придомовой территории (окраска деревьев и бордюров)</t>
  </si>
  <si>
    <t>проверка электросчетчика</t>
  </si>
  <si>
    <t>кв. с 1 по 70 (все квартиры в ж/д)</t>
  </si>
  <si>
    <t>1-й подъезд, подвал</t>
  </si>
  <si>
    <t>Закрытие отопительного периода(слив воды из системы)</t>
  </si>
  <si>
    <t>дезинсекция подвальных помещений</t>
  </si>
  <si>
    <t>благоустройство придомовой территории (окраска МАФ) жилого дома</t>
  </si>
  <si>
    <t>Июнь 2019г</t>
  </si>
  <si>
    <t xml:space="preserve">установка автоматических выключателей МОП </t>
  </si>
  <si>
    <t>кв.33</t>
  </si>
  <si>
    <t>Июль 2019г</t>
  </si>
  <si>
    <t>смена крестовины ф 110*110*50мм</t>
  </si>
  <si>
    <t>кв.17</t>
  </si>
  <si>
    <t>ремонт электрооборудования (замена автоматических выключателей)</t>
  </si>
  <si>
    <t>1-й подъезд, 5-й этаж</t>
  </si>
  <si>
    <t>Август 2019г</t>
  </si>
  <si>
    <t>окраска металлического мусорного бака на территории двора ж/д</t>
  </si>
  <si>
    <t>ремонт электрооборудования (замена ламп светодиодных)</t>
  </si>
  <si>
    <t>4-й подъезд,5-й этаж</t>
  </si>
  <si>
    <t>Сентябрь 2019г.</t>
  </si>
  <si>
    <t>установка табличек «УК»</t>
  </si>
  <si>
    <t>Октябрь 2019г.</t>
  </si>
  <si>
    <t>ремонт водосточных труб на ж/д</t>
  </si>
  <si>
    <t>между подъездами №3,4</t>
  </si>
  <si>
    <t>смена трубопровода ф 25 мм</t>
  </si>
  <si>
    <t>подвал(замена участка стояка ЦО сбросного крана в подвал)</t>
  </si>
  <si>
    <t xml:space="preserve">смена трубопровода ф до 50 мм </t>
  </si>
  <si>
    <t>кв.60(подводка к батареи)</t>
  </si>
  <si>
    <t>Ноябрь 2019г.</t>
  </si>
  <si>
    <t>подготовка к запуску системы ЦО в ж/д</t>
  </si>
  <si>
    <t>Декабрь 2019г.</t>
  </si>
  <si>
    <t>ремонт электроосвещения (смена лампы Вт8,18) жилого дома</t>
  </si>
  <si>
    <t>1,2,4-й подъезды придомовое освещение</t>
  </si>
  <si>
    <t xml:space="preserve">Пршу добавить в лиц.счет по статье т-о за апрель 2018г. Осмотр вент. И дымовых каналов </t>
  </si>
  <si>
    <t>Пршу добавить в лиц.счет по статье т-о за декабрь 2018г. Проверка тех.состояния вент.каналов и дымовых</t>
  </si>
  <si>
    <t>Пршу добавить в лиц.счете по статье т-о за февраль 2019г. Проверка технического состояния вент.каналов, прочистка канала, устройство отверстия, установка зольной дверцы (материал жителей)</t>
  </si>
  <si>
    <t xml:space="preserve">Пршу добавить в лиц.счете по статье т-о за февраль 2019г.Проверка технического состояния вент.каналов и дымовых каналов </t>
  </si>
  <si>
    <t xml:space="preserve">Пршу добавить в лиц.счете по статье т-о за февраль 2019г. Проверка технического состояния вент.каналов и установка лючка </t>
  </si>
  <si>
    <t xml:space="preserve">Пршу добавить в лиц.счет по статье т-о за февраль 2019г. Проверка технического состояния вент.каналов и дымовых каналов </t>
  </si>
  <si>
    <t xml:space="preserve">Пршу добавить  в лиц.счет по статье т-о за апрель 2019г. Проверка технического состояния вентиляционных и дымовых каналов </t>
  </si>
  <si>
    <t xml:space="preserve"> Пршу добавить в лиц.счет по статье т-о за апрель 2019г.Проверка технического состояния вентиляционных и дымовых каналов </t>
  </si>
  <si>
    <t>Пршу добавить в лиц.счете по статье т-о за май 2019г.проверка технического состояния вентиляционных и дымовых каналов</t>
  </si>
  <si>
    <t xml:space="preserve">Пршу добавить в  лиц.счет по статье т-о за сентябрь  2019г.проверка технического состояния вент.каналов и дымовых каналов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</si>
</sst>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0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i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7" fillId="35" borderId="10" xfId="0" applyNumberFormat="1" applyFont="1" applyFill="1" applyBorder="1" applyAlignment="1">
      <alignment horizontal="center" wrapText="1"/>
    </xf>
    <xf numFmtId="0" fontId="7" fillId="35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0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2" fillId="35" borderId="10" xfId="0" applyNumberFormat="1" applyFont="1" applyFill="1" applyBorder="1" applyAlignment="1">
      <alignment horizontal="center" wrapText="1"/>
    </xf>
    <xf numFmtId="0" fontId="12" fillId="35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0" fillId="37" borderId="0" xfId="0" applyFont="1" applyFill="1" applyAlignment="1">
      <alignment horizontal="center"/>
    </xf>
    <xf numFmtId="0" fontId="10" fillId="37" borderId="0" xfId="0" applyFont="1" applyFill="1" applyAlignment="1">
      <alignment horizontal="center" wrapText="1"/>
    </xf>
    <xf numFmtId="0" fontId="9" fillId="0" borderId="10" xfId="0" applyNumberFormat="1" applyFont="1" applyBorder="1" applyAlignment="1">
      <alignment horizontal="justify"/>
    </xf>
    <xf numFmtId="0" fontId="10" fillId="0" borderId="10" xfId="0" applyFont="1" applyBorder="1" applyAlignment="1">
      <alignment horizontal="center"/>
    </xf>
    <xf numFmtId="0" fontId="9" fillId="35" borderId="10" xfId="0" applyNumberFormat="1" applyFont="1" applyFill="1" applyBorder="1" applyAlignment="1">
      <alignment horizontal="right"/>
    </xf>
    <xf numFmtId="0" fontId="9" fillId="35" borderId="10" xfId="0" applyNumberFormat="1" applyFont="1" applyFill="1" applyBorder="1" applyAlignment="1">
      <alignment horizontal="center" wrapText="1"/>
    </xf>
    <xf numFmtId="0" fontId="9" fillId="35" borderId="10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justify" wrapText="1"/>
    </xf>
    <xf numFmtId="0" fontId="9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35" borderId="0" xfId="0" applyFont="1" applyFill="1" applyAlignment="1">
      <alignment horizontal="center"/>
    </xf>
    <xf numFmtId="0" fontId="10" fillId="35" borderId="0" xfId="0" applyFont="1" applyFill="1" applyAlignment="1">
      <alignment horizontal="center" wrapText="1"/>
    </xf>
    <xf numFmtId="2" fontId="10" fillId="35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8" borderId="10" xfId="0" applyNumberFormat="1" applyFont="1" applyFill="1" applyBorder="1" applyAlignment="1">
      <alignment horizontal="center"/>
    </xf>
    <xf numFmtId="0" fontId="6" fillId="36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5">
      <selection activeCell="E6" sqref="E6:K6"/>
    </sheetView>
  </sheetViews>
  <sheetFormatPr defaultColWidth="11.57421875" defaultRowHeight="12.75"/>
  <cols>
    <col min="1" max="1" width="7.7109375" style="0" customWidth="1"/>
    <col min="2" max="2" width="18.00390625" style="0" customWidth="1"/>
    <col min="3" max="3" width="9.57421875" style="0" customWidth="1"/>
    <col min="4" max="4" width="36.140625" style="0" customWidth="1"/>
    <col min="5" max="5" width="17.28125" style="0" customWidth="1"/>
    <col min="6" max="6" width="16.00390625" style="0" customWidth="1"/>
    <col min="7" max="7" width="20.140625" style="0" customWidth="1"/>
    <col min="8" max="8" width="17.28125" style="0" customWidth="1"/>
    <col min="9" max="9" width="19.8515625" style="0" customWidth="1"/>
    <col min="10" max="10" width="19.00390625" style="0" customWidth="1"/>
    <col min="11" max="11" width="22.28125" style="0" customWidth="1"/>
    <col min="12" max="12" width="18.140625" style="0" customWidth="1"/>
  </cols>
  <sheetData>
    <row r="1" spans="1:12" ht="18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56" t="s">
        <v>1</v>
      </c>
      <c r="B3" s="57" t="s">
        <v>2</v>
      </c>
      <c r="C3" s="57"/>
      <c r="D3" s="58" t="s">
        <v>3</v>
      </c>
      <c r="E3" s="59" t="s">
        <v>4</v>
      </c>
      <c r="F3" s="59" t="s">
        <v>5</v>
      </c>
      <c r="G3" s="58" t="s">
        <v>6</v>
      </c>
      <c r="H3" s="58" t="s">
        <v>7</v>
      </c>
      <c r="I3" s="58" t="s">
        <v>8</v>
      </c>
      <c r="J3" s="59" t="s">
        <v>9</v>
      </c>
      <c r="K3" s="59" t="s">
        <v>10</v>
      </c>
      <c r="L3" s="59" t="s">
        <v>11</v>
      </c>
    </row>
    <row r="4" spans="1:12" ht="29.25" customHeight="1">
      <c r="A4" s="56"/>
      <c r="B4" s="4" t="s">
        <v>12</v>
      </c>
      <c r="C4" s="4" t="s">
        <v>13</v>
      </c>
      <c r="D4" s="58"/>
      <c r="E4" s="58"/>
      <c r="F4" s="59"/>
      <c r="G4" s="58"/>
      <c r="H4" s="58"/>
      <c r="I4" s="58"/>
      <c r="J4" s="58"/>
      <c r="K4" s="58"/>
      <c r="L4" s="59"/>
    </row>
    <row r="5" spans="1:12" ht="15.75">
      <c r="A5" s="5">
        <v>2</v>
      </c>
      <c r="B5" s="6" t="s">
        <v>14</v>
      </c>
      <c r="C5" s="6">
        <v>48</v>
      </c>
      <c r="D5" s="5"/>
      <c r="E5" s="5"/>
      <c r="F5" s="5"/>
      <c r="G5" s="5"/>
      <c r="H5" s="5"/>
      <c r="I5" s="5"/>
      <c r="J5" s="5"/>
      <c r="K5" s="5"/>
      <c r="L5" s="7" t="s">
        <v>15</v>
      </c>
    </row>
    <row r="6" spans="1:12" ht="15.75">
      <c r="A6" s="5"/>
      <c r="B6" s="60" t="s">
        <v>16</v>
      </c>
      <c r="C6" s="60"/>
      <c r="D6" s="60"/>
      <c r="E6">
        <v>127966.19</v>
      </c>
      <c r="F6">
        <v>-164165.7318</v>
      </c>
      <c r="G6">
        <v>1152678.57</v>
      </c>
      <c r="H6">
        <v>1132259.32</v>
      </c>
      <c r="I6">
        <v>955159.31</v>
      </c>
      <c r="J6">
        <v>12934.28</v>
      </c>
      <c r="K6">
        <v>148385.44</v>
      </c>
      <c r="L6" s="9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6"/>
  <sheetViews>
    <sheetView zoomScale="80" zoomScaleNormal="80" zoomScalePageLayoutView="0" workbookViewId="0" topLeftCell="A88">
      <selection activeCell="D104" sqref="D104"/>
    </sheetView>
  </sheetViews>
  <sheetFormatPr defaultColWidth="11.57421875" defaultRowHeight="12.75"/>
  <cols>
    <col min="1" max="1" width="10.00390625" style="0" customWidth="1"/>
    <col min="2" max="2" width="49.28125" style="10" customWidth="1"/>
    <col min="3" max="3" width="28.421875" style="0" customWidth="1"/>
    <col min="4" max="4" width="38.28125" style="0" customWidth="1"/>
    <col min="5" max="5" width="18.421875" style="0" customWidth="1"/>
  </cols>
  <sheetData>
    <row r="1" spans="1:5" ht="18">
      <c r="A1" s="61" t="s">
        <v>17</v>
      </c>
      <c r="B1" s="61"/>
      <c r="C1" s="61"/>
      <c r="D1" s="61"/>
      <c r="E1" s="61"/>
    </row>
    <row r="2" spans="1:5" ht="15">
      <c r="A2" s="11" t="s">
        <v>1</v>
      </c>
      <c r="B2" s="11" t="s">
        <v>18</v>
      </c>
      <c r="C2" s="12" t="s">
        <v>2</v>
      </c>
      <c r="D2" s="12" t="s">
        <v>19</v>
      </c>
      <c r="E2" s="12" t="s">
        <v>20</v>
      </c>
    </row>
    <row r="3" spans="1:5" ht="28.5">
      <c r="A3" s="13">
        <v>2</v>
      </c>
      <c r="B3" s="14" t="s">
        <v>21</v>
      </c>
      <c r="C3" s="13" t="s">
        <v>22</v>
      </c>
      <c r="D3" s="15" t="s">
        <v>23</v>
      </c>
      <c r="E3" s="15">
        <f>2905.21</f>
        <v>2905.21</v>
      </c>
    </row>
    <row r="4" spans="1:5" ht="14.25">
      <c r="A4" s="13">
        <v>3</v>
      </c>
      <c r="B4" s="14"/>
      <c r="C4" s="13" t="s">
        <v>22</v>
      </c>
      <c r="D4" s="15"/>
      <c r="E4" s="15"/>
    </row>
    <row r="5" spans="1:5" ht="14.25">
      <c r="A5" s="13">
        <v>4</v>
      </c>
      <c r="B5" s="16"/>
      <c r="C5" s="13" t="s">
        <v>22</v>
      </c>
      <c r="D5" s="15"/>
      <c r="E5" s="13"/>
    </row>
    <row r="6" spans="1:5" ht="14.25">
      <c r="A6" s="13">
        <v>5</v>
      </c>
      <c r="B6" s="16"/>
      <c r="C6" s="13"/>
      <c r="D6" s="15"/>
      <c r="E6" s="13"/>
    </row>
    <row r="7" spans="1:5" ht="15">
      <c r="A7" s="17"/>
      <c r="B7" s="18" t="s">
        <v>24</v>
      </c>
      <c r="C7" s="17"/>
      <c r="D7" s="17"/>
      <c r="E7" s="17">
        <f>E3+E4+E5+E6</f>
        <v>2905.21</v>
      </c>
    </row>
    <row r="8" spans="1:5" ht="18">
      <c r="A8" s="62"/>
      <c r="B8" s="62"/>
      <c r="C8" s="62"/>
      <c r="D8" s="62"/>
      <c r="E8" s="62"/>
    </row>
    <row r="9" spans="1:5" ht="18">
      <c r="A9" s="61" t="s">
        <v>25</v>
      </c>
      <c r="B9" s="61"/>
      <c r="C9" s="61"/>
      <c r="D9" s="61"/>
      <c r="E9" s="61"/>
    </row>
    <row r="10" spans="1:5" ht="15">
      <c r="A10" s="11" t="s">
        <v>1</v>
      </c>
      <c r="B10" s="11" t="s">
        <v>18</v>
      </c>
      <c r="C10" s="12" t="s">
        <v>2</v>
      </c>
      <c r="D10" s="12" t="s">
        <v>19</v>
      </c>
      <c r="E10" s="12" t="s">
        <v>20</v>
      </c>
    </row>
    <row r="11" spans="1:5" ht="57">
      <c r="A11" s="13">
        <v>1</v>
      </c>
      <c r="B11" s="20" t="s">
        <v>26</v>
      </c>
      <c r="C11" s="15" t="s">
        <v>22</v>
      </c>
      <c r="D11" s="14" t="s">
        <v>27</v>
      </c>
      <c r="E11" s="15">
        <f>2438.8</f>
        <v>2438.8</v>
      </c>
    </row>
    <row r="12" spans="1:5" ht="28.5">
      <c r="A12" s="13">
        <v>2</v>
      </c>
      <c r="B12" s="20" t="s">
        <v>28</v>
      </c>
      <c r="C12" s="15" t="s">
        <v>22</v>
      </c>
      <c r="D12" s="15" t="s">
        <v>29</v>
      </c>
      <c r="E12" s="15">
        <f>1736.8</f>
        <v>1736.8</v>
      </c>
    </row>
    <row r="13" spans="1:5" ht="28.5">
      <c r="A13" s="13">
        <v>3</v>
      </c>
      <c r="B13" s="14" t="s">
        <v>30</v>
      </c>
      <c r="C13" s="15" t="s">
        <v>22</v>
      </c>
      <c r="D13" s="15" t="s">
        <v>31</v>
      </c>
      <c r="E13" s="15">
        <f>59966.73</f>
        <v>59966.73</v>
      </c>
    </row>
    <row r="14" spans="1:5" ht="14.25">
      <c r="A14" s="13">
        <v>4</v>
      </c>
      <c r="B14" s="14"/>
      <c r="C14" s="15" t="s">
        <v>22</v>
      </c>
      <c r="D14" s="15"/>
      <c r="E14" s="15"/>
    </row>
    <row r="15" spans="1:5" ht="15">
      <c r="A15" s="17"/>
      <c r="B15" s="18" t="s">
        <v>24</v>
      </c>
      <c r="C15" s="17"/>
      <c r="D15" s="17"/>
      <c r="E15" s="17">
        <f>E11+E12+E13+E14</f>
        <v>64142.33</v>
      </c>
    </row>
    <row r="16" spans="1:5" ht="18">
      <c r="A16" s="62"/>
      <c r="B16" s="62"/>
      <c r="C16" s="62"/>
      <c r="D16" s="62"/>
      <c r="E16" s="62"/>
    </row>
    <row r="17" spans="1:5" ht="18">
      <c r="A17" s="61" t="s">
        <v>32</v>
      </c>
      <c r="B17" s="61"/>
      <c r="C17" s="61"/>
      <c r="D17" s="61"/>
      <c r="E17" s="61"/>
    </row>
    <row r="18" spans="1:5" ht="15">
      <c r="A18" s="11" t="s">
        <v>1</v>
      </c>
      <c r="B18" s="11" t="s">
        <v>18</v>
      </c>
      <c r="C18" s="12" t="s">
        <v>2</v>
      </c>
      <c r="D18" s="12" t="s">
        <v>19</v>
      </c>
      <c r="E18" s="12" t="s">
        <v>20</v>
      </c>
    </row>
    <row r="19" spans="1:5" ht="31.5" customHeight="1">
      <c r="A19" s="13">
        <v>1</v>
      </c>
      <c r="B19" s="14" t="s">
        <v>33</v>
      </c>
      <c r="C19" s="15" t="s">
        <v>22</v>
      </c>
      <c r="D19" s="15" t="s">
        <v>34</v>
      </c>
      <c r="E19" s="15">
        <f>2620.8</f>
        <v>2620.8</v>
      </c>
    </row>
    <row r="20" spans="1:5" ht="30.75" customHeight="1">
      <c r="A20" s="13">
        <v>2</v>
      </c>
      <c r="B20" s="14" t="s">
        <v>33</v>
      </c>
      <c r="C20" s="15" t="s">
        <v>22</v>
      </c>
      <c r="D20" s="15" t="s">
        <v>35</v>
      </c>
      <c r="E20" s="15">
        <f>3348.8</f>
        <v>3348.8</v>
      </c>
    </row>
    <row r="21" spans="1:5" ht="28.5">
      <c r="A21" s="13">
        <v>3</v>
      </c>
      <c r="B21" s="14" t="s">
        <v>36</v>
      </c>
      <c r="C21" s="15" t="s">
        <v>37</v>
      </c>
      <c r="D21" s="15" t="s">
        <v>38</v>
      </c>
      <c r="E21" s="15">
        <f>4960.8</f>
        <v>4960.8</v>
      </c>
    </row>
    <row r="22" spans="1:5" ht="28.5">
      <c r="A22" s="13"/>
      <c r="B22" s="14" t="s">
        <v>39</v>
      </c>
      <c r="C22" s="15" t="s">
        <v>37</v>
      </c>
      <c r="D22" s="15" t="s">
        <v>40</v>
      </c>
      <c r="E22" s="15">
        <f>4045.6</f>
        <v>4045.6</v>
      </c>
    </row>
    <row r="23" spans="1:5" ht="28.5">
      <c r="A23" s="13"/>
      <c r="B23" s="14" t="s">
        <v>39</v>
      </c>
      <c r="C23" s="15" t="s">
        <v>37</v>
      </c>
      <c r="D23" s="15" t="s">
        <v>41</v>
      </c>
      <c r="E23" s="15">
        <f>3473.6</f>
        <v>3473.6</v>
      </c>
    </row>
    <row r="24" spans="1:5" ht="15">
      <c r="A24" s="17"/>
      <c r="B24" s="18" t="s">
        <v>24</v>
      </c>
      <c r="C24" s="17"/>
      <c r="D24" s="17"/>
      <c r="E24" s="17">
        <f>E19+E20+E21+E22+E23</f>
        <v>18449.600000000002</v>
      </c>
    </row>
    <row r="25" spans="1:5" ht="18">
      <c r="A25" s="19"/>
      <c r="B25" s="19"/>
      <c r="C25" s="19"/>
      <c r="D25" s="19"/>
      <c r="E25" s="19"/>
    </row>
    <row r="26" spans="1:5" ht="18">
      <c r="A26" s="61" t="s">
        <v>42</v>
      </c>
      <c r="B26" s="61"/>
      <c r="C26" s="61"/>
      <c r="D26" s="61"/>
      <c r="E26" s="61"/>
    </row>
    <row r="27" spans="1:5" ht="15">
      <c r="A27" s="11" t="s">
        <v>1</v>
      </c>
      <c r="B27" s="11" t="s">
        <v>18</v>
      </c>
      <c r="C27" s="12" t="s">
        <v>2</v>
      </c>
      <c r="D27" s="12" t="s">
        <v>19</v>
      </c>
      <c r="E27" s="12" t="s">
        <v>20</v>
      </c>
    </row>
    <row r="28" spans="1:5" ht="28.5">
      <c r="A28" s="13">
        <v>1</v>
      </c>
      <c r="B28" s="16" t="s">
        <v>43</v>
      </c>
      <c r="C28" s="13" t="s">
        <v>44</v>
      </c>
      <c r="D28" s="13"/>
      <c r="E28" s="13">
        <v>33063.86</v>
      </c>
    </row>
    <row r="29" spans="1:5" ht="28.5">
      <c r="A29" s="13">
        <v>2</v>
      </c>
      <c r="B29" s="14" t="s">
        <v>45</v>
      </c>
      <c r="C29" s="14" t="s">
        <v>22</v>
      </c>
      <c r="D29" s="15" t="s">
        <v>46</v>
      </c>
      <c r="E29" s="15">
        <v>4430.4</v>
      </c>
    </row>
    <row r="30" spans="1:5" ht="28.5">
      <c r="A30" s="13">
        <v>3</v>
      </c>
      <c r="B30" s="14" t="s">
        <v>45</v>
      </c>
      <c r="C30" s="13" t="s">
        <v>44</v>
      </c>
      <c r="D30" s="15" t="s">
        <v>47</v>
      </c>
      <c r="E30" s="15">
        <v>1736.8</v>
      </c>
    </row>
    <row r="31" spans="1:5" ht="14.25">
      <c r="A31" s="13"/>
      <c r="B31" s="16"/>
      <c r="C31" s="13"/>
      <c r="D31" s="13"/>
      <c r="E31" s="13"/>
    </row>
    <row r="32" spans="1:5" ht="15">
      <c r="A32" s="17"/>
      <c r="B32" s="18" t="s">
        <v>24</v>
      </c>
      <c r="C32" s="17"/>
      <c r="D32" s="17"/>
      <c r="E32" s="17">
        <f>E28+E29+E30+E31</f>
        <v>39231.060000000005</v>
      </c>
    </row>
    <row r="33" spans="1:5" ht="14.25">
      <c r="A33" s="21"/>
      <c r="B33" s="22"/>
      <c r="C33" s="21"/>
      <c r="D33" s="21"/>
      <c r="E33" s="21"/>
    </row>
    <row r="34" spans="1:5" ht="18">
      <c r="A34" s="63" t="s">
        <v>48</v>
      </c>
      <c r="B34" s="63"/>
      <c r="C34" s="63"/>
      <c r="D34" s="63"/>
      <c r="E34" s="63"/>
    </row>
    <row r="35" spans="1:5" ht="15">
      <c r="A35" s="11" t="s">
        <v>1</v>
      </c>
      <c r="B35" s="11" t="s">
        <v>18</v>
      </c>
      <c r="C35" s="12" t="s">
        <v>2</v>
      </c>
      <c r="D35" s="12" t="s">
        <v>19</v>
      </c>
      <c r="E35" s="12" t="s">
        <v>20</v>
      </c>
    </row>
    <row r="36" spans="1:5" ht="28.5">
      <c r="A36" s="13">
        <v>1</v>
      </c>
      <c r="B36" s="14" t="s">
        <v>49</v>
      </c>
      <c r="C36" s="15" t="s">
        <v>44</v>
      </c>
      <c r="D36" s="15" t="s">
        <v>50</v>
      </c>
      <c r="E36" s="15">
        <v>2891.2</v>
      </c>
    </row>
    <row r="37" spans="1:5" ht="14.25">
      <c r="A37" s="13">
        <v>2</v>
      </c>
      <c r="B37" s="16"/>
      <c r="C37" s="15" t="s">
        <v>22</v>
      </c>
      <c r="D37" s="13"/>
      <c r="E37" s="13"/>
    </row>
    <row r="38" spans="1:5" ht="14.25">
      <c r="A38" s="13">
        <v>3</v>
      </c>
      <c r="B38" s="14"/>
      <c r="C38" s="15" t="s">
        <v>22</v>
      </c>
      <c r="D38" s="15"/>
      <c r="E38" s="15"/>
    </row>
    <row r="39" spans="1:5" ht="14.25">
      <c r="A39" s="13">
        <v>4</v>
      </c>
      <c r="B39" s="14"/>
      <c r="C39" s="15" t="s">
        <v>44</v>
      </c>
      <c r="D39" s="15"/>
      <c r="E39" s="15"/>
    </row>
    <row r="40" spans="1:5" ht="15">
      <c r="A40" s="17"/>
      <c r="B40" s="18" t="s">
        <v>24</v>
      </c>
      <c r="C40" s="17"/>
      <c r="D40" s="17"/>
      <c r="E40" s="17">
        <f>E36+E37+E39+E38</f>
        <v>2891.2</v>
      </c>
    </row>
    <row r="41" spans="1:5" ht="14.25">
      <c r="A41" s="23"/>
      <c r="B41" s="24"/>
      <c r="C41" s="23"/>
      <c r="D41" s="23"/>
      <c r="E41" s="23"/>
    </row>
    <row r="42" spans="1:5" ht="18">
      <c r="A42" s="61" t="s">
        <v>51</v>
      </c>
      <c r="B42" s="61"/>
      <c r="C42" s="61"/>
      <c r="D42" s="61"/>
      <c r="E42" s="61"/>
    </row>
    <row r="43" spans="1:5" ht="15">
      <c r="A43" s="11" t="s">
        <v>1</v>
      </c>
      <c r="B43" s="11" t="s">
        <v>18</v>
      </c>
      <c r="C43" s="12" t="s">
        <v>2</v>
      </c>
      <c r="D43" s="12" t="s">
        <v>19</v>
      </c>
      <c r="E43" s="12" t="s">
        <v>20</v>
      </c>
    </row>
    <row r="44" spans="1:5" ht="14.25">
      <c r="A44" s="13">
        <v>1</v>
      </c>
      <c r="B44" s="14"/>
      <c r="C44" s="14"/>
      <c r="D44" s="16"/>
      <c r="E44" s="16"/>
    </row>
    <row r="45" spans="1:5" ht="14.25">
      <c r="A45" s="13">
        <v>2</v>
      </c>
      <c r="B45" s="14"/>
      <c r="C45" s="15" t="s">
        <v>22</v>
      </c>
      <c r="D45" s="15"/>
      <c r="E45" s="15"/>
    </row>
    <row r="46" spans="1:5" ht="14.25">
      <c r="A46" s="13">
        <v>3</v>
      </c>
      <c r="B46" s="16"/>
      <c r="C46" s="15" t="s">
        <v>22</v>
      </c>
      <c r="D46" s="13"/>
      <c r="E46" s="13"/>
    </row>
    <row r="47" spans="1:5" ht="15">
      <c r="A47" s="17"/>
      <c r="B47" s="18" t="s">
        <v>24</v>
      </c>
      <c r="C47" s="17"/>
      <c r="D47" s="17"/>
      <c r="E47" s="17">
        <f>E44+E45+E46</f>
        <v>0</v>
      </c>
    </row>
    <row r="48" spans="1:5" ht="14.25">
      <c r="A48" s="23"/>
      <c r="B48" s="24"/>
      <c r="C48" s="23"/>
      <c r="D48" s="23"/>
      <c r="E48" s="23"/>
    </row>
    <row r="49" spans="1:5" ht="15">
      <c r="A49" s="25"/>
      <c r="B49" s="26"/>
      <c r="C49" s="25"/>
      <c r="D49" s="25"/>
      <c r="E49" s="25"/>
    </row>
    <row r="50" spans="1:5" ht="18">
      <c r="A50" s="63" t="s">
        <v>52</v>
      </c>
      <c r="B50" s="63"/>
      <c r="C50" s="63"/>
      <c r="D50" s="63"/>
      <c r="E50" s="63"/>
    </row>
    <row r="51" spans="1:5" ht="15">
      <c r="A51" s="11" t="s">
        <v>1</v>
      </c>
      <c r="B51" s="11" t="s">
        <v>18</v>
      </c>
      <c r="C51" s="12" t="s">
        <v>2</v>
      </c>
      <c r="D51" s="12" t="s">
        <v>19</v>
      </c>
      <c r="E51" s="12" t="s">
        <v>20</v>
      </c>
    </row>
    <row r="52" spans="1:5" ht="14.25">
      <c r="A52" s="13">
        <v>1</v>
      </c>
      <c r="B52" s="16"/>
      <c r="C52" s="15" t="s">
        <v>44</v>
      </c>
      <c r="D52" s="13"/>
      <c r="E52" s="13"/>
    </row>
    <row r="53" spans="1:5" ht="14.25">
      <c r="A53" s="13">
        <v>2</v>
      </c>
      <c r="B53" s="14"/>
      <c r="C53" s="15" t="s">
        <v>44</v>
      </c>
      <c r="D53" s="13"/>
      <c r="E53" s="14"/>
    </row>
    <row r="54" spans="1:5" ht="14.25">
      <c r="A54" s="13">
        <v>3</v>
      </c>
      <c r="B54" s="16"/>
      <c r="C54" s="13"/>
      <c r="D54" s="13"/>
      <c r="E54" s="13"/>
    </row>
    <row r="55" spans="1:5" ht="15">
      <c r="A55" s="17"/>
      <c r="B55" s="18" t="s">
        <v>24</v>
      </c>
      <c r="C55" s="17"/>
      <c r="D55" s="17"/>
      <c r="E55" s="17">
        <f>E53+E52+E54</f>
        <v>0</v>
      </c>
    </row>
    <row r="56" spans="1:5" ht="12.75">
      <c r="A56" s="8"/>
      <c r="B56" s="27"/>
      <c r="C56" s="8"/>
      <c r="D56" s="8"/>
      <c r="E56" s="8"/>
    </row>
    <row r="57" spans="1:5" ht="18">
      <c r="A57" s="63" t="s">
        <v>53</v>
      </c>
      <c r="B57" s="63"/>
      <c r="C57" s="63"/>
      <c r="D57" s="63"/>
      <c r="E57" s="63"/>
    </row>
    <row r="58" spans="1:5" ht="15.75">
      <c r="A58" s="11" t="s">
        <v>1</v>
      </c>
      <c r="B58" s="28" t="s">
        <v>18</v>
      </c>
      <c r="C58" s="29" t="s">
        <v>2</v>
      </c>
      <c r="D58" s="29" t="s">
        <v>19</v>
      </c>
      <c r="E58" s="29" t="s">
        <v>20</v>
      </c>
    </row>
    <row r="59" spans="1:5" ht="28.5">
      <c r="A59" s="13">
        <v>1</v>
      </c>
      <c r="B59" s="16" t="s">
        <v>54</v>
      </c>
      <c r="C59" s="15" t="s">
        <v>44</v>
      </c>
      <c r="D59" s="13" t="s">
        <v>55</v>
      </c>
      <c r="E59" s="13">
        <v>23540.26</v>
      </c>
    </row>
    <row r="60" spans="1:5" ht="14.25">
      <c r="A60" s="13">
        <v>2</v>
      </c>
      <c r="B60" s="14" t="s">
        <v>56</v>
      </c>
      <c r="C60" s="15" t="s">
        <v>44</v>
      </c>
      <c r="D60" s="14" t="s">
        <v>57</v>
      </c>
      <c r="E60" s="14">
        <v>2559.05</v>
      </c>
    </row>
    <row r="61" spans="1:5" ht="14.25">
      <c r="A61" s="13">
        <v>3</v>
      </c>
      <c r="B61" s="14"/>
      <c r="C61" s="15" t="s">
        <v>44</v>
      </c>
      <c r="D61" s="14"/>
      <c r="E61" s="14"/>
    </row>
    <row r="62" spans="1:5" ht="14.25">
      <c r="A62" s="13">
        <v>4</v>
      </c>
      <c r="B62" s="16"/>
      <c r="C62" s="15" t="s">
        <v>44</v>
      </c>
      <c r="D62" s="13"/>
      <c r="E62" s="13"/>
    </row>
    <row r="63" spans="1:5" ht="14.25">
      <c r="A63" s="13">
        <v>5</v>
      </c>
      <c r="B63" s="16"/>
      <c r="C63" s="15" t="s">
        <v>44</v>
      </c>
      <c r="D63" s="13"/>
      <c r="E63" s="13"/>
    </row>
    <row r="64" spans="1:5" ht="14.25">
      <c r="A64" s="13">
        <v>6</v>
      </c>
      <c r="B64" s="16"/>
      <c r="C64" s="15" t="s">
        <v>44</v>
      </c>
      <c r="D64" s="30"/>
      <c r="E64" s="13"/>
    </row>
    <row r="65" spans="1:5" ht="15">
      <c r="A65" s="17"/>
      <c r="B65" s="18" t="s">
        <v>24</v>
      </c>
      <c r="C65" s="17"/>
      <c r="D65" s="17"/>
      <c r="E65" s="17">
        <f>E60+E61+E59+E62+E63+E64</f>
        <v>26099.309999999998</v>
      </c>
    </row>
    <row r="66" spans="1:5" ht="12.75">
      <c r="A66" s="8"/>
      <c r="B66" s="27"/>
      <c r="C66" s="8"/>
      <c r="D66" s="8"/>
      <c r="E66" s="8"/>
    </row>
    <row r="67" spans="1:5" ht="18">
      <c r="A67" s="63" t="s">
        <v>58</v>
      </c>
      <c r="B67" s="63"/>
      <c r="C67" s="63"/>
      <c r="D67" s="63"/>
      <c r="E67" s="63"/>
    </row>
    <row r="68" spans="1:5" ht="15.75">
      <c r="A68" s="11" t="s">
        <v>1</v>
      </c>
      <c r="B68" s="28" t="s">
        <v>18</v>
      </c>
      <c r="C68" s="29" t="s">
        <v>2</v>
      </c>
      <c r="D68" s="29" t="s">
        <v>19</v>
      </c>
      <c r="E68" s="29" t="s">
        <v>20</v>
      </c>
    </row>
    <row r="69" spans="1:5" ht="14.25">
      <c r="A69" s="13">
        <v>1</v>
      </c>
      <c r="B69" s="16" t="s">
        <v>59</v>
      </c>
      <c r="C69" s="15" t="s">
        <v>44</v>
      </c>
      <c r="D69" s="13" t="s">
        <v>60</v>
      </c>
      <c r="E69" s="13">
        <v>56700.38</v>
      </c>
    </row>
    <row r="70" spans="1:5" ht="39.75" customHeight="1">
      <c r="A70" s="13">
        <v>2</v>
      </c>
      <c r="B70" s="14" t="s">
        <v>39</v>
      </c>
      <c r="C70" s="15" t="s">
        <v>44</v>
      </c>
      <c r="D70" s="14" t="s">
        <v>61</v>
      </c>
      <c r="E70" s="14">
        <v>5200</v>
      </c>
    </row>
    <row r="71" spans="1:5" ht="14.25">
      <c r="A71" s="13">
        <v>3</v>
      </c>
      <c r="B71" s="14"/>
      <c r="C71" s="15" t="s">
        <v>44</v>
      </c>
      <c r="D71" s="14"/>
      <c r="E71" s="14"/>
    </row>
    <row r="72" spans="1:5" ht="14.25">
      <c r="A72" s="13">
        <v>4</v>
      </c>
      <c r="B72" s="16"/>
      <c r="C72" s="15" t="s">
        <v>44</v>
      </c>
      <c r="D72" s="13"/>
      <c r="E72" s="13"/>
    </row>
    <row r="73" spans="1:5" ht="14.25">
      <c r="A73" s="13">
        <v>5</v>
      </c>
      <c r="B73" s="16"/>
      <c r="C73" s="15" t="s">
        <v>44</v>
      </c>
      <c r="D73" s="13"/>
      <c r="E73" s="13"/>
    </row>
    <row r="74" spans="1:5" ht="14.25">
      <c r="A74" s="13">
        <v>6</v>
      </c>
      <c r="B74" s="16"/>
      <c r="C74" s="15" t="s">
        <v>44</v>
      </c>
      <c r="D74" s="30"/>
      <c r="E74" s="13"/>
    </row>
    <row r="75" spans="1:5" ht="15">
      <c r="A75" s="17"/>
      <c r="B75" s="18" t="s">
        <v>24</v>
      </c>
      <c r="C75" s="17"/>
      <c r="D75" s="17"/>
      <c r="E75" s="17">
        <f>E70+E71+E69+E72+E73+E74</f>
        <v>61900.38</v>
      </c>
    </row>
    <row r="76" spans="1:5" ht="15">
      <c r="A76" s="25"/>
      <c r="B76" s="26"/>
      <c r="C76" s="25"/>
      <c r="D76" s="25"/>
      <c r="E76" s="25"/>
    </row>
    <row r="77" spans="1:5" ht="18">
      <c r="A77" s="63" t="s">
        <v>62</v>
      </c>
      <c r="B77" s="63"/>
      <c r="C77" s="63"/>
      <c r="D77" s="63"/>
      <c r="E77" s="63"/>
    </row>
    <row r="78" spans="1:5" ht="15.75">
      <c r="A78" s="11" t="s">
        <v>1</v>
      </c>
      <c r="B78" s="28" t="s">
        <v>18</v>
      </c>
      <c r="C78" s="29" t="s">
        <v>2</v>
      </c>
      <c r="D78" s="29" t="s">
        <v>19</v>
      </c>
      <c r="E78" s="29" t="s">
        <v>20</v>
      </c>
    </row>
    <row r="79" spans="1:5" ht="42.75">
      <c r="A79" s="31">
        <v>1</v>
      </c>
      <c r="B79" s="32" t="s">
        <v>63</v>
      </c>
      <c r="C79" s="33" t="s">
        <v>44</v>
      </c>
      <c r="D79" s="31" t="s">
        <v>64</v>
      </c>
      <c r="E79" s="31">
        <f>-1820</f>
        <v>-1820</v>
      </c>
    </row>
    <row r="80" spans="1:5" ht="42.75">
      <c r="A80" s="31">
        <v>2</v>
      </c>
      <c r="B80" s="32" t="s">
        <v>65</v>
      </c>
      <c r="C80" s="33" t="s">
        <v>44</v>
      </c>
      <c r="D80" s="34" t="s">
        <v>66</v>
      </c>
      <c r="E80" s="34">
        <f>-7630</f>
        <v>-7630</v>
      </c>
    </row>
    <row r="81" spans="1:5" ht="85.5">
      <c r="A81" s="31">
        <v>3</v>
      </c>
      <c r="B81" s="34" t="s">
        <v>67</v>
      </c>
      <c r="C81" s="33" t="s">
        <v>22</v>
      </c>
      <c r="D81" s="34" t="s">
        <v>27</v>
      </c>
      <c r="E81" s="33">
        <f>-2438.8</f>
        <v>-2438.8</v>
      </c>
    </row>
    <row r="82" spans="1:5" ht="57">
      <c r="A82" s="31">
        <v>4</v>
      </c>
      <c r="B82" s="34" t="s">
        <v>68</v>
      </c>
      <c r="C82" s="33" t="s">
        <v>22</v>
      </c>
      <c r="D82" s="33" t="s">
        <v>29</v>
      </c>
      <c r="E82" s="33">
        <f>-1736.8</f>
        <v>-1736.8</v>
      </c>
    </row>
    <row r="83" spans="1:5" ht="57">
      <c r="A83" s="31">
        <v>5</v>
      </c>
      <c r="B83" s="34" t="s">
        <v>69</v>
      </c>
      <c r="C83" s="33" t="s">
        <v>37</v>
      </c>
      <c r="D83" s="33" t="s">
        <v>38</v>
      </c>
      <c r="E83" s="33">
        <f>-4960.8</f>
        <v>-4960.8</v>
      </c>
    </row>
    <row r="84" spans="1:5" ht="57">
      <c r="A84" s="31">
        <v>6</v>
      </c>
      <c r="B84" s="34" t="s">
        <v>70</v>
      </c>
      <c r="C84" s="33" t="s">
        <v>37</v>
      </c>
      <c r="D84" s="33" t="s">
        <v>40</v>
      </c>
      <c r="E84" s="33">
        <f>-4045.6</f>
        <v>-4045.6</v>
      </c>
    </row>
    <row r="85" spans="1:5" ht="57">
      <c r="A85" s="35">
        <v>7</v>
      </c>
      <c r="B85" s="34" t="s">
        <v>70</v>
      </c>
      <c r="C85" s="33" t="s">
        <v>37</v>
      </c>
      <c r="D85" s="33" t="s">
        <v>41</v>
      </c>
      <c r="E85" s="33">
        <f>-3473.6</f>
        <v>-3473.6</v>
      </c>
    </row>
    <row r="86" spans="1:5" ht="57">
      <c r="A86" s="35">
        <v>8</v>
      </c>
      <c r="B86" s="34" t="s">
        <v>71</v>
      </c>
      <c r="C86" s="34" t="s">
        <v>22</v>
      </c>
      <c r="D86" s="33" t="s">
        <v>46</v>
      </c>
      <c r="E86" s="33">
        <v>-4430.4</v>
      </c>
    </row>
    <row r="87" spans="1:5" ht="57">
      <c r="A87" s="35">
        <v>9</v>
      </c>
      <c r="B87" s="34" t="s">
        <v>72</v>
      </c>
      <c r="C87" s="31" t="s">
        <v>44</v>
      </c>
      <c r="D87" s="33" t="s">
        <v>47</v>
      </c>
      <c r="E87" s="33">
        <v>-1736.8</v>
      </c>
    </row>
    <row r="88" spans="1:5" ht="57">
      <c r="A88" s="35">
        <v>10</v>
      </c>
      <c r="B88" s="34" t="s">
        <v>73</v>
      </c>
      <c r="C88" s="33" t="s">
        <v>44</v>
      </c>
      <c r="D88" s="33" t="s">
        <v>50</v>
      </c>
      <c r="E88" s="33">
        <v>-2891.2</v>
      </c>
    </row>
    <row r="89" spans="1:5" ht="57">
      <c r="A89" s="35">
        <v>11</v>
      </c>
      <c r="B89" s="34" t="s">
        <v>74</v>
      </c>
      <c r="C89" s="33" t="s">
        <v>44</v>
      </c>
      <c r="D89" s="34" t="s">
        <v>61</v>
      </c>
      <c r="E89" s="34">
        <v>-5200</v>
      </c>
    </row>
    <row r="90" spans="1:5" ht="15">
      <c r="A90" s="25"/>
      <c r="B90" s="26"/>
      <c r="C90" s="25"/>
      <c r="D90" s="25"/>
      <c r="E90" s="25"/>
    </row>
    <row r="91" spans="1:5" ht="15">
      <c r="A91" s="25"/>
      <c r="B91" s="26"/>
      <c r="C91" s="25"/>
      <c r="D91" s="25"/>
      <c r="E91" s="25"/>
    </row>
    <row r="92" spans="1:5" ht="15">
      <c r="A92" s="25"/>
      <c r="B92" s="26"/>
      <c r="C92" s="25"/>
      <c r="D92" s="25"/>
      <c r="E92" s="25"/>
    </row>
    <row r="93" spans="1:5" ht="15">
      <c r="A93" s="25"/>
      <c r="B93" s="26"/>
      <c r="C93" s="25"/>
      <c r="D93" s="25"/>
      <c r="E93" s="25"/>
    </row>
    <row r="94" spans="1:5" ht="15">
      <c r="A94" s="17"/>
      <c r="B94" s="18" t="s">
        <v>24</v>
      </c>
      <c r="C94" s="17"/>
      <c r="D94" s="17"/>
      <c r="E94" s="17">
        <f>SUM(E79:E93)</f>
        <v>-40363.99999999999</v>
      </c>
    </row>
    <row r="96" spans="1:5" ht="24.75" customHeight="1">
      <c r="A96" s="36"/>
      <c r="B96" s="37" t="s">
        <v>75</v>
      </c>
      <c r="C96" s="36"/>
      <c r="D96" s="36"/>
      <c r="E96" s="36">
        <f>E7+E15+E24+E32+E40+E47+E55+E65+E75+E94</f>
        <v>175255.09000000003</v>
      </c>
    </row>
  </sheetData>
  <sheetProtection selectLockedCells="1" selectUnlockedCells="1"/>
  <mergeCells count="12">
    <mergeCell ref="A34:E34"/>
    <mergeCell ref="A42:E42"/>
    <mergeCell ref="A50:E50"/>
    <mergeCell ref="A57:E57"/>
    <mergeCell ref="A67:E67"/>
    <mergeCell ref="A77:E77"/>
    <mergeCell ref="A1:E1"/>
    <mergeCell ref="A8:E8"/>
    <mergeCell ref="A9:E9"/>
    <mergeCell ref="A16:E16"/>
    <mergeCell ref="A17:E17"/>
    <mergeCell ref="A26:E26"/>
  </mergeCells>
  <printOptions/>
  <pageMargins left="0.7875" right="0.7875" top="1.0527777777777778" bottom="1.0527777777777778" header="0.7875" footer="0.7875"/>
  <pageSetup horizontalDpi="300" verticalDpi="300" orientation="portrait" paperSize="9" scale="4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35"/>
  <sheetViews>
    <sheetView zoomScale="80" zoomScaleNormal="80" zoomScalePageLayoutView="0" workbookViewId="0" topLeftCell="A127">
      <selection activeCell="B131" sqref="B131"/>
    </sheetView>
  </sheetViews>
  <sheetFormatPr defaultColWidth="11.57421875" defaultRowHeight="12.75"/>
  <cols>
    <col min="1" max="1" width="10.00390625" style="0" customWidth="1"/>
    <col min="2" max="2" width="49.28125" style="10" customWidth="1"/>
    <col min="3" max="3" width="28.421875" style="0" customWidth="1"/>
    <col min="4" max="4" width="38.28125" style="0" customWidth="1"/>
    <col min="5" max="5" width="18.421875" style="0" customWidth="1"/>
  </cols>
  <sheetData>
    <row r="2" spans="1:5" ht="18">
      <c r="A2" s="61" t="s">
        <v>17</v>
      </c>
      <c r="B2" s="61"/>
      <c r="C2" s="61"/>
      <c r="D2" s="61"/>
      <c r="E2" s="61"/>
    </row>
    <row r="3" spans="1:5" ht="15">
      <c r="A3" s="11" t="s">
        <v>1</v>
      </c>
      <c r="B3" s="11" t="s">
        <v>18</v>
      </c>
      <c r="C3" s="12" t="s">
        <v>2</v>
      </c>
      <c r="D3" s="12" t="s">
        <v>19</v>
      </c>
      <c r="E3" s="12" t="s">
        <v>20</v>
      </c>
    </row>
    <row r="4" spans="1:5" ht="14.25">
      <c r="A4" s="13">
        <v>1</v>
      </c>
      <c r="B4" s="16" t="s">
        <v>76</v>
      </c>
      <c r="C4" s="13" t="s">
        <v>22</v>
      </c>
      <c r="D4" s="13"/>
      <c r="E4" s="13">
        <f>3328.44</f>
        <v>3328.44</v>
      </c>
    </row>
    <row r="5" spans="1:5" ht="14.25">
      <c r="A5" s="13">
        <v>2</v>
      </c>
      <c r="B5" s="14" t="s">
        <v>77</v>
      </c>
      <c r="C5" s="13" t="s">
        <v>22</v>
      </c>
      <c r="D5" s="15" t="s">
        <v>78</v>
      </c>
      <c r="E5" s="15">
        <f>500.05</f>
        <v>500.05</v>
      </c>
    </row>
    <row r="6" spans="1:5" ht="14.25">
      <c r="A6" s="13">
        <v>3</v>
      </c>
      <c r="B6" s="14" t="s">
        <v>79</v>
      </c>
      <c r="C6" s="13" t="s">
        <v>22</v>
      </c>
      <c r="D6" s="15" t="s">
        <v>80</v>
      </c>
      <c r="E6" s="15">
        <f>1347.96</f>
        <v>1347.96</v>
      </c>
    </row>
    <row r="7" spans="1:5" ht="14.25">
      <c r="A7" s="13">
        <v>4</v>
      </c>
      <c r="B7" s="14" t="s">
        <v>81</v>
      </c>
      <c r="C7" s="13" t="s">
        <v>22</v>
      </c>
      <c r="D7" s="15"/>
      <c r="E7" s="15">
        <f>168.495</f>
        <v>168.495</v>
      </c>
    </row>
    <row r="8" spans="1:5" ht="14.25">
      <c r="A8" s="13">
        <v>5</v>
      </c>
      <c r="B8" s="16"/>
      <c r="C8" s="13"/>
      <c r="D8" s="15"/>
      <c r="E8" s="13"/>
    </row>
    <row r="9" spans="1:5" ht="14.25">
      <c r="A9" s="13">
        <v>6</v>
      </c>
      <c r="B9" s="16"/>
      <c r="C9" s="13" t="s">
        <v>22</v>
      </c>
      <c r="D9" s="15"/>
      <c r="E9" s="13"/>
    </row>
    <row r="10" spans="1:5" ht="15">
      <c r="A10" s="17"/>
      <c r="B10" s="18" t="s">
        <v>24</v>
      </c>
      <c r="C10" s="17"/>
      <c r="D10" s="17"/>
      <c r="E10" s="17">
        <f>E4+E5+E6+E7+E8+E9</f>
        <v>5344.945000000001</v>
      </c>
    </row>
    <row r="11" spans="1:5" ht="14.25">
      <c r="A11" s="23"/>
      <c r="B11" s="24"/>
      <c r="C11" s="23"/>
      <c r="D11" s="23"/>
      <c r="E11" s="23"/>
    </row>
    <row r="12" spans="1:5" ht="18">
      <c r="A12" s="61" t="s">
        <v>82</v>
      </c>
      <c r="B12" s="61"/>
      <c r="C12" s="61"/>
      <c r="D12" s="61"/>
      <c r="E12" s="61"/>
    </row>
    <row r="13" spans="1:5" ht="15">
      <c r="A13" s="11" t="s">
        <v>1</v>
      </c>
      <c r="B13" s="11" t="s">
        <v>18</v>
      </c>
      <c r="C13" s="12" t="s">
        <v>2</v>
      </c>
      <c r="D13" s="12" t="s">
        <v>19</v>
      </c>
      <c r="E13" s="12" t="s">
        <v>20</v>
      </c>
    </row>
    <row r="14" spans="1:5" ht="14.25">
      <c r="A14" s="13">
        <v>1</v>
      </c>
      <c r="B14" s="16" t="s">
        <v>81</v>
      </c>
      <c r="C14" s="13" t="s">
        <v>22</v>
      </c>
      <c r="D14" s="13"/>
      <c r="E14" s="13">
        <f>168.495</f>
        <v>168.495</v>
      </c>
    </row>
    <row r="15" spans="1:5" ht="14.25">
      <c r="A15" s="13">
        <v>2</v>
      </c>
      <c r="B15" s="14" t="s">
        <v>79</v>
      </c>
      <c r="C15" s="13" t="s">
        <v>22</v>
      </c>
      <c r="D15" s="15" t="s">
        <v>80</v>
      </c>
      <c r="E15" s="15">
        <f>1347.96</f>
        <v>1347.96</v>
      </c>
    </row>
    <row r="16" spans="1:5" ht="28.5">
      <c r="A16" s="13">
        <v>3</v>
      </c>
      <c r="B16" s="16" t="s">
        <v>83</v>
      </c>
      <c r="C16" s="13" t="s">
        <v>22</v>
      </c>
      <c r="D16" s="15"/>
      <c r="E16" s="13">
        <f>3426.91</f>
        <v>3426.91</v>
      </c>
    </row>
    <row r="17" spans="1:5" ht="28.5">
      <c r="A17" s="13">
        <v>4</v>
      </c>
      <c r="B17" s="14" t="s">
        <v>84</v>
      </c>
      <c r="C17" s="13" t="s">
        <v>22</v>
      </c>
      <c r="D17" s="38" t="s">
        <v>85</v>
      </c>
      <c r="E17" s="15">
        <f>312.47</f>
        <v>312.47</v>
      </c>
    </row>
    <row r="18" spans="1:5" ht="14.25">
      <c r="A18" s="13"/>
      <c r="B18" s="14"/>
      <c r="C18" s="13" t="s">
        <v>22</v>
      </c>
      <c r="D18" s="38"/>
      <c r="E18" s="15"/>
    </row>
    <row r="19" spans="1:5" ht="14.25">
      <c r="A19" s="13"/>
      <c r="B19" s="14"/>
      <c r="C19" s="13" t="s">
        <v>22</v>
      </c>
      <c r="D19" s="38"/>
      <c r="E19" s="15"/>
    </row>
    <row r="20" spans="1:5" ht="15">
      <c r="A20" s="17"/>
      <c r="B20" s="18" t="s">
        <v>24</v>
      </c>
      <c r="C20" s="17"/>
      <c r="D20" s="17"/>
      <c r="E20" s="17">
        <f>E14+E15+E16+E17+E18+E19</f>
        <v>5255.835</v>
      </c>
    </row>
    <row r="21" spans="1:5" ht="14.25">
      <c r="A21" s="23"/>
      <c r="B21" s="24"/>
      <c r="C21" s="23"/>
      <c r="D21" s="23"/>
      <c r="E21" s="23"/>
    </row>
    <row r="22" spans="1:5" ht="18">
      <c r="A22" s="63" t="s">
        <v>86</v>
      </c>
      <c r="B22" s="63"/>
      <c r="C22" s="63"/>
      <c r="D22" s="63"/>
      <c r="E22" s="63"/>
    </row>
    <row r="23" spans="1:5" ht="15">
      <c r="A23" s="11" t="s">
        <v>1</v>
      </c>
      <c r="B23" s="11" t="s">
        <v>18</v>
      </c>
      <c r="C23" s="12" t="s">
        <v>2</v>
      </c>
      <c r="D23" s="12" t="s">
        <v>19</v>
      </c>
      <c r="E23" s="12" t="s">
        <v>20</v>
      </c>
    </row>
    <row r="24" spans="1:5" ht="28.5">
      <c r="A24" s="13">
        <v>1</v>
      </c>
      <c r="B24" s="14" t="s">
        <v>84</v>
      </c>
      <c r="C24" s="13" t="s">
        <v>22</v>
      </c>
      <c r="D24" s="15" t="s">
        <v>87</v>
      </c>
      <c r="E24" s="15">
        <f>312.47</f>
        <v>312.47</v>
      </c>
    </row>
    <row r="25" spans="1:5" ht="28.5">
      <c r="A25" s="13">
        <v>2</v>
      </c>
      <c r="B25" s="16" t="s">
        <v>88</v>
      </c>
      <c r="C25" s="13" t="s">
        <v>22</v>
      </c>
      <c r="D25" s="15" t="s">
        <v>89</v>
      </c>
      <c r="E25" s="13">
        <f>6027.38</f>
        <v>6027.38</v>
      </c>
    </row>
    <row r="26" spans="1:5" ht="14.25">
      <c r="A26" s="13">
        <v>3</v>
      </c>
      <c r="B26" s="16" t="s">
        <v>81</v>
      </c>
      <c r="C26" s="13" t="s">
        <v>22</v>
      </c>
      <c r="D26" s="13"/>
      <c r="E26" s="13">
        <f>168.495</f>
        <v>168.495</v>
      </c>
    </row>
    <row r="27" spans="1:5" ht="14.25">
      <c r="A27" s="13">
        <v>4</v>
      </c>
      <c r="B27" s="14" t="s">
        <v>79</v>
      </c>
      <c r="C27" s="13" t="s">
        <v>22</v>
      </c>
      <c r="D27" s="15" t="s">
        <v>80</v>
      </c>
      <c r="E27" s="15">
        <f>1347.96</f>
        <v>1347.96</v>
      </c>
    </row>
    <row r="28" spans="1:5" ht="14.25">
      <c r="A28" s="13">
        <v>5</v>
      </c>
      <c r="B28" s="14"/>
      <c r="C28" s="15" t="s">
        <v>22</v>
      </c>
      <c r="D28" s="15"/>
      <c r="E28" s="15"/>
    </row>
    <row r="29" spans="1:5" ht="14.25">
      <c r="A29" s="13">
        <v>6</v>
      </c>
      <c r="B29" s="14"/>
      <c r="C29" s="15" t="s">
        <v>22</v>
      </c>
      <c r="D29" s="15"/>
      <c r="E29" s="15"/>
    </row>
    <row r="30" spans="1:5" ht="14.25">
      <c r="A30" s="13">
        <v>7</v>
      </c>
      <c r="B30" s="14"/>
      <c r="C30" s="15" t="s">
        <v>22</v>
      </c>
      <c r="D30" s="15"/>
      <c r="E30" s="15"/>
    </row>
    <row r="31" spans="1:5" ht="14.25">
      <c r="A31" s="13">
        <v>8</v>
      </c>
      <c r="B31" s="14"/>
      <c r="C31" s="15" t="s">
        <v>22</v>
      </c>
      <c r="D31" s="15"/>
      <c r="E31" s="15"/>
    </row>
    <row r="32" spans="1:5" ht="15">
      <c r="A32" s="17"/>
      <c r="B32" s="18" t="s">
        <v>24</v>
      </c>
      <c r="C32" s="17"/>
      <c r="D32" s="17"/>
      <c r="E32" s="17">
        <f>E24+E25+E26+E27+E28+E29+E30+E31</f>
        <v>7856.305</v>
      </c>
    </row>
    <row r="33" spans="1:5" ht="14.25">
      <c r="A33" s="23"/>
      <c r="B33" s="24"/>
      <c r="C33" s="23"/>
      <c r="D33" s="23"/>
      <c r="E33" s="23"/>
    </row>
    <row r="34" spans="1:5" ht="18">
      <c r="A34" s="63" t="s">
        <v>42</v>
      </c>
      <c r="B34" s="63"/>
      <c r="C34" s="63"/>
      <c r="D34" s="63"/>
      <c r="E34" s="63"/>
    </row>
    <row r="35" spans="1:5" ht="15">
      <c r="A35" s="11" t="s">
        <v>1</v>
      </c>
      <c r="B35" s="11" t="s">
        <v>18</v>
      </c>
      <c r="C35" s="12" t="s">
        <v>2</v>
      </c>
      <c r="D35" s="12" t="s">
        <v>19</v>
      </c>
      <c r="E35" s="12" t="s">
        <v>20</v>
      </c>
    </row>
    <row r="36" spans="1:5" ht="14.25">
      <c r="A36" s="13">
        <v>1</v>
      </c>
      <c r="B36" s="16" t="s">
        <v>81</v>
      </c>
      <c r="C36" s="13" t="s">
        <v>22</v>
      </c>
      <c r="D36" s="15"/>
      <c r="E36" s="15">
        <v>168.5</v>
      </c>
    </row>
    <row r="37" spans="1:5" ht="14.25">
      <c r="A37" s="13">
        <v>2</v>
      </c>
      <c r="B37" s="14" t="s">
        <v>79</v>
      </c>
      <c r="C37" s="13" t="s">
        <v>22</v>
      </c>
      <c r="D37" s="15" t="s">
        <v>80</v>
      </c>
      <c r="E37" s="15">
        <f>1347.96</f>
        <v>1347.96</v>
      </c>
    </row>
    <row r="38" spans="1:5" ht="14.25">
      <c r="A38" s="13">
        <v>3</v>
      </c>
      <c r="B38" s="14" t="s">
        <v>90</v>
      </c>
      <c r="C38" s="15" t="s">
        <v>22</v>
      </c>
      <c r="D38" s="15" t="s">
        <v>91</v>
      </c>
      <c r="E38" s="15">
        <v>2641.3</v>
      </c>
    </row>
    <row r="39" spans="1:5" ht="42.75">
      <c r="A39" s="13">
        <v>4</v>
      </c>
      <c r="B39" s="14" t="s">
        <v>92</v>
      </c>
      <c r="C39" s="15" t="s">
        <v>22</v>
      </c>
      <c r="D39" s="15"/>
      <c r="E39" s="15">
        <v>1524.93</v>
      </c>
    </row>
    <row r="40" spans="1:5" ht="14.25">
      <c r="A40" s="13">
        <v>5</v>
      </c>
      <c r="B40" s="14" t="s">
        <v>93</v>
      </c>
      <c r="C40" s="15" t="s">
        <v>22</v>
      </c>
      <c r="D40" s="15" t="s">
        <v>94</v>
      </c>
      <c r="E40" s="15">
        <v>2099.2</v>
      </c>
    </row>
    <row r="41" spans="1:5" ht="28.5">
      <c r="A41" s="13">
        <v>6</v>
      </c>
      <c r="B41" s="14" t="s">
        <v>84</v>
      </c>
      <c r="C41" s="15" t="s">
        <v>22</v>
      </c>
      <c r="D41" s="15" t="s">
        <v>95</v>
      </c>
      <c r="E41" s="15">
        <v>924.73</v>
      </c>
    </row>
    <row r="42" spans="1:5" ht="28.5">
      <c r="A42" s="13">
        <v>7</v>
      </c>
      <c r="B42" s="14" t="s">
        <v>96</v>
      </c>
      <c r="C42" s="15" t="s">
        <v>22</v>
      </c>
      <c r="D42" s="15"/>
      <c r="E42" s="15">
        <v>1546.97</v>
      </c>
    </row>
    <row r="43" spans="1:5" ht="14.25">
      <c r="A43" s="13">
        <v>8</v>
      </c>
      <c r="B43" s="14" t="s">
        <v>97</v>
      </c>
      <c r="C43" s="15" t="s">
        <v>22</v>
      </c>
      <c r="D43" s="15"/>
      <c r="E43" s="15">
        <v>4870.56</v>
      </c>
    </row>
    <row r="44" spans="1:5" ht="14.25">
      <c r="A44" s="13"/>
      <c r="B44" s="14"/>
      <c r="C44" s="15"/>
      <c r="D44" s="15"/>
      <c r="E44" s="15"/>
    </row>
    <row r="45" spans="1:5" ht="15">
      <c r="A45" s="17"/>
      <c r="B45" s="18" t="s">
        <v>24</v>
      </c>
      <c r="C45" s="17"/>
      <c r="D45" s="17"/>
      <c r="E45" s="17">
        <f>SUM(E36:E44)</f>
        <v>15124.150000000001</v>
      </c>
    </row>
    <row r="46" spans="1:5" ht="14.25">
      <c r="A46" s="23"/>
      <c r="B46" s="24"/>
      <c r="C46" s="23"/>
      <c r="D46" s="23"/>
      <c r="E46" s="23"/>
    </row>
    <row r="47" spans="1:5" ht="18">
      <c r="A47" s="63" t="s">
        <v>48</v>
      </c>
      <c r="B47" s="63"/>
      <c r="C47" s="63"/>
      <c r="D47" s="63"/>
      <c r="E47" s="63"/>
    </row>
    <row r="48" spans="1:5" ht="15">
      <c r="A48" s="11" t="s">
        <v>1</v>
      </c>
      <c r="B48" s="11" t="s">
        <v>18</v>
      </c>
      <c r="C48" s="12" t="s">
        <v>2</v>
      </c>
      <c r="D48" s="12" t="s">
        <v>19</v>
      </c>
      <c r="E48" s="12" t="s">
        <v>20</v>
      </c>
    </row>
    <row r="49" spans="1:5" ht="15">
      <c r="A49" s="39">
        <v>1</v>
      </c>
      <c r="B49" s="16" t="s">
        <v>81</v>
      </c>
      <c r="C49" s="15" t="s">
        <v>22</v>
      </c>
      <c r="D49" s="15"/>
      <c r="E49" s="15">
        <v>168.5</v>
      </c>
    </row>
    <row r="50" spans="1:5" ht="15">
      <c r="A50" s="39">
        <v>2</v>
      </c>
      <c r="B50" s="14" t="s">
        <v>79</v>
      </c>
      <c r="C50" s="13" t="s">
        <v>22</v>
      </c>
      <c r="D50" s="15" t="s">
        <v>80</v>
      </c>
      <c r="E50" s="15">
        <f>1347.96</f>
        <v>1347.96</v>
      </c>
    </row>
    <row r="51" spans="1:5" ht="29.25">
      <c r="A51" s="39">
        <v>3</v>
      </c>
      <c r="B51" s="14" t="s">
        <v>98</v>
      </c>
      <c r="C51" s="15" t="s">
        <v>22</v>
      </c>
      <c r="D51" s="15"/>
      <c r="E51" s="15">
        <v>5088.21</v>
      </c>
    </row>
    <row r="52" spans="1:5" ht="15">
      <c r="A52" s="39">
        <v>4</v>
      </c>
      <c r="B52" s="14"/>
      <c r="C52" s="15" t="s">
        <v>22</v>
      </c>
      <c r="D52" s="15"/>
      <c r="E52" s="15"/>
    </row>
    <row r="53" spans="1:5" ht="15">
      <c r="A53" s="39">
        <v>5</v>
      </c>
      <c r="B53" s="14"/>
      <c r="C53" s="15"/>
      <c r="D53" s="15"/>
      <c r="E53" s="15"/>
    </row>
    <row r="54" spans="1:5" ht="15">
      <c r="A54" s="39">
        <v>6</v>
      </c>
      <c r="B54" s="14"/>
      <c r="C54" s="15"/>
      <c r="D54" s="15"/>
      <c r="E54" s="15"/>
    </row>
    <row r="55" spans="1:5" ht="15">
      <c r="A55" s="17"/>
      <c r="B55" s="18" t="s">
        <v>24</v>
      </c>
      <c r="C55" s="17"/>
      <c r="D55" s="17"/>
      <c r="E55" s="17">
        <f>E49+E50+E51+E52+E53+E54</f>
        <v>6604.67</v>
      </c>
    </row>
    <row r="56" spans="1:5" ht="14.25">
      <c r="A56" s="23"/>
      <c r="B56" s="24"/>
      <c r="C56" s="23"/>
      <c r="D56" s="23"/>
      <c r="E56" s="23"/>
    </row>
    <row r="57" spans="1:5" ht="18">
      <c r="A57" s="63" t="s">
        <v>99</v>
      </c>
      <c r="B57" s="63"/>
      <c r="C57" s="63"/>
      <c r="D57" s="63"/>
      <c r="E57" s="63"/>
    </row>
    <row r="58" spans="1:5" ht="15">
      <c r="A58" s="11" t="s">
        <v>1</v>
      </c>
      <c r="B58" s="11" t="s">
        <v>18</v>
      </c>
      <c r="C58" s="12" t="s">
        <v>2</v>
      </c>
      <c r="D58" s="12" t="s">
        <v>19</v>
      </c>
      <c r="E58" s="12" t="s">
        <v>20</v>
      </c>
    </row>
    <row r="59" spans="1:5" ht="14.25">
      <c r="A59" s="13">
        <v>1</v>
      </c>
      <c r="B59" s="16" t="s">
        <v>81</v>
      </c>
      <c r="C59" s="15" t="s">
        <v>22</v>
      </c>
      <c r="D59" s="15"/>
      <c r="E59" s="15">
        <v>168.5</v>
      </c>
    </row>
    <row r="60" spans="1:5" ht="14.25">
      <c r="A60" s="13">
        <v>2</v>
      </c>
      <c r="B60" s="14" t="s">
        <v>79</v>
      </c>
      <c r="C60" s="15" t="s">
        <v>22</v>
      </c>
      <c r="D60" s="15" t="s">
        <v>80</v>
      </c>
      <c r="E60" s="15">
        <f>1347.96</f>
        <v>1347.96</v>
      </c>
    </row>
    <row r="61" spans="1:5" ht="28.5">
      <c r="A61" s="13">
        <v>3</v>
      </c>
      <c r="B61" s="14" t="s">
        <v>100</v>
      </c>
      <c r="C61" s="14" t="s">
        <v>37</v>
      </c>
      <c r="D61" s="16" t="s">
        <v>101</v>
      </c>
      <c r="E61" s="16">
        <f>638.59</f>
        <v>638.59</v>
      </c>
    </row>
    <row r="62" spans="1:5" ht="14.25">
      <c r="A62" s="13"/>
      <c r="B62" s="16"/>
      <c r="C62" s="13" t="s">
        <v>22</v>
      </c>
      <c r="D62" s="13"/>
      <c r="E62" s="13"/>
    </row>
    <row r="63" spans="1:5" ht="15">
      <c r="A63" s="17"/>
      <c r="B63" s="18" t="s">
        <v>24</v>
      </c>
      <c r="C63" s="17"/>
      <c r="D63" s="17"/>
      <c r="E63" s="17">
        <f>E59+E60+E61+E62</f>
        <v>2155.05</v>
      </c>
    </row>
    <row r="64" spans="1:5" ht="12.75">
      <c r="A64" s="8"/>
      <c r="B64" s="27"/>
      <c r="C64" s="8"/>
      <c r="D64" s="8"/>
      <c r="E64" s="8"/>
    </row>
    <row r="65" spans="1:5" ht="18">
      <c r="A65" s="61" t="s">
        <v>102</v>
      </c>
      <c r="B65" s="61"/>
      <c r="C65" s="61"/>
      <c r="D65" s="61"/>
      <c r="E65" s="61"/>
    </row>
    <row r="66" spans="1:5" ht="15.75">
      <c r="A66" s="11" t="s">
        <v>1</v>
      </c>
      <c r="B66" s="28" t="s">
        <v>18</v>
      </c>
      <c r="C66" s="29" t="s">
        <v>2</v>
      </c>
      <c r="D66" s="29" t="s">
        <v>19</v>
      </c>
      <c r="E66" s="29" t="s">
        <v>20</v>
      </c>
    </row>
    <row r="67" spans="1:5" ht="14.25">
      <c r="A67" s="13">
        <v>1</v>
      </c>
      <c r="B67" s="16" t="s">
        <v>103</v>
      </c>
      <c r="C67" s="13" t="s">
        <v>22</v>
      </c>
      <c r="D67" s="13" t="s">
        <v>104</v>
      </c>
      <c r="E67" s="13">
        <f>1281.95</f>
        <v>1281.95</v>
      </c>
    </row>
    <row r="68" spans="1:5" ht="14.25">
      <c r="A68" s="13">
        <v>2</v>
      </c>
      <c r="B68" s="14" t="s">
        <v>79</v>
      </c>
      <c r="C68" s="15" t="s">
        <v>22</v>
      </c>
      <c r="D68" s="15" t="s">
        <v>80</v>
      </c>
      <c r="E68" s="13">
        <v>1347.96</v>
      </c>
    </row>
    <row r="69" spans="1:5" ht="14.25">
      <c r="A69" s="13">
        <v>3</v>
      </c>
      <c r="B69" s="16" t="s">
        <v>81</v>
      </c>
      <c r="C69" s="15" t="s">
        <v>22</v>
      </c>
      <c r="D69" s="15"/>
      <c r="E69" s="15">
        <v>168.5</v>
      </c>
    </row>
    <row r="70" spans="1:5" ht="28.5">
      <c r="A70" s="13">
        <v>4</v>
      </c>
      <c r="B70" s="14" t="s">
        <v>105</v>
      </c>
      <c r="C70" s="14" t="s">
        <v>37</v>
      </c>
      <c r="D70" s="15" t="s">
        <v>106</v>
      </c>
      <c r="E70" s="15">
        <v>771.95</v>
      </c>
    </row>
    <row r="71" spans="1:5" ht="14.25">
      <c r="A71" s="40"/>
      <c r="B71" s="41" t="s">
        <v>24</v>
      </c>
      <c r="C71" s="41"/>
      <c r="D71" s="42"/>
      <c r="E71" s="42">
        <f>E68+E69+E70+E67</f>
        <v>3570.3599999999997</v>
      </c>
    </row>
    <row r="72" spans="1:5" ht="14.25">
      <c r="A72" s="43"/>
      <c r="B72" s="14"/>
      <c r="C72" s="14"/>
      <c r="D72" s="15"/>
      <c r="E72" s="15"/>
    </row>
    <row r="73" spans="1:5" ht="18">
      <c r="A73" s="61" t="s">
        <v>107</v>
      </c>
      <c r="B73" s="61"/>
      <c r="C73" s="61"/>
      <c r="D73" s="61"/>
      <c r="E73" s="61"/>
    </row>
    <row r="74" spans="1:5" ht="15.75">
      <c r="A74" s="11" t="s">
        <v>1</v>
      </c>
      <c r="B74" s="28" t="s">
        <v>18</v>
      </c>
      <c r="C74" s="29" t="s">
        <v>2</v>
      </c>
      <c r="D74" s="29" t="s">
        <v>19</v>
      </c>
      <c r="E74" s="29" t="s">
        <v>20</v>
      </c>
    </row>
    <row r="75" spans="1:5" ht="28.5">
      <c r="A75" s="13">
        <v>1</v>
      </c>
      <c r="B75" s="16" t="s">
        <v>108</v>
      </c>
      <c r="C75" s="15" t="s">
        <v>22</v>
      </c>
      <c r="D75" s="13"/>
      <c r="E75" s="13">
        <v>3999.45</v>
      </c>
    </row>
    <row r="76" spans="1:5" ht="28.5">
      <c r="A76" s="13">
        <v>2</v>
      </c>
      <c r="B76" s="44" t="s">
        <v>109</v>
      </c>
      <c r="C76" s="15" t="s">
        <v>22</v>
      </c>
      <c r="D76" s="15" t="s">
        <v>110</v>
      </c>
      <c r="E76" s="13">
        <v>266.5</v>
      </c>
    </row>
    <row r="77" spans="1:5" ht="14.25">
      <c r="A77" s="13">
        <v>3</v>
      </c>
      <c r="B77" s="14" t="s">
        <v>79</v>
      </c>
      <c r="C77" s="15" t="s">
        <v>37</v>
      </c>
      <c r="D77" s="13" t="s">
        <v>80</v>
      </c>
      <c r="E77" s="13">
        <v>1347.96</v>
      </c>
    </row>
    <row r="78" spans="1:5" ht="14.25">
      <c r="A78" s="13">
        <v>4</v>
      </c>
      <c r="B78" s="16" t="s">
        <v>81</v>
      </c>
      <c r="C78" s="15" t="s">
        <v>37</v>
      </c>
      <c r="D78" s="15"/>
      <c r="E78" s="15">
        <v>168.5</v>
      </c>
    </row>
    <row r="79" spans="1:5" ht="14.25">
      <c r="A79" s="13">
        <v>5</v>
      </c>
      <c r="B79" s="14"/>
      <c r="C79" s="15"/>
      <c r="D79" s="15"/>
      <c r="E79" s="15"/>
    </row>
    <row r="80" spans="1:5" ht="14.25">
      <c r="A80" s="13">
        <v>6</v>
      </c>
      <c r="B80" s="14"/>
      <c r="C80" s="14"/>
      <c r="D80" s="15"/>
      <c r="E80" s="15"/>
    </row>
    <row r="81" spans="1:5" ht="14.25">
      <c r="A81" s="13">
        <v>7</v>
      </c>
      <c r="B81" s="14"/>
      <c r="C81" s="14"/>
      <c r="D81" s="15"/>
      <c r="E81" s="15"/>
    </row>
    <row r="82" spans="1:5" ht="14.25">
      <c r="A82" s="40"/>
      <c r="B82" s="41" t="s">
        <v>24</v>
      </c>
      <c r="C82" s="41"/>
      <c r="D82" s="42"/>
      <c r="E82" s="42">
        <f>E76+E77+E79+E78+E75+E80+E81</f>
        <v>5782.41</v>
      </c>
    </row>
    <row r="83" spans="1:5" ht="14.25">
      <c r="A83" s="43"/>
      <c r="B83" s="14"/>
      <c r="C83" s="14"/>
      <c r="D83" s="15"/>
      <c r="E83" s="15"/>
    </row>
    <row r="84" spans="1:5" ht="18">
      <c r="A84" s="61" t="s">
        <v>111</v>
      </c>
      <c r="B84" s="61"/>
      <c r="C84" s="61"/>
      <c r="D84" s="61"/>
      <c r="E84" s="61"/>
    </row>
    <row r="85" spans="1:5" ht="15.75">
      <c r="A85" s="11" t="s">
        <v>1</v>
      </c>
      <c r="B85" s="28" t="s">
        <v>18</v>
      </c>
      <c r="C85" s="29" t="s">
        <v>2</v>
      </c>
      <c r="D85" s="29" t="s">
        <v>19</v>
      </c>
      <c r="E85" s="29" t="s">
        <v>20</v>
      </c>
    </row>
    <row r="86" spans="1:5" ht="14.25">
      <c r="A86" s="13">
        <v>1</v>
      </c>
      <c r="B86" s="14" t="s">
        <v>79</v>
      </c>
      <c r="C86" s="15" t="s">
        <v>22</v>
      </c>
      <c r="D86" s="13" t="s">
        <v>80</v>
      </c>
      <c r="E86" s="13">
        <v>1347.96</v>
      </c>
    </row>
    <row r="87" spans="1:5" ht="14.25">
      <c r="A87" s="13">
        <v>2</v>
      </c>
      <c r="B87" s="16" t="s">
        <v>81</v>
      </c>
      <c r="C87" s="15" t="s">
        <v>22</v>
      </c>
      <c r="D87" s="15"/>
      <c r="E87" s="15">
        <v>168.5</v>
      </c>
    </row>
    <row r="88" spans="1:5" ht="14.25">
      <c r="A88" s="13">
        <v>3</v>
      </c>
      <c r="B88" s="16" t="s">
        <v>112</v>
      </c>
      <c r="C88" s="15" t="s">
        <v>37</v>
      </c>
      <c r="D88" s="13"/>
      <c r="E88" s="13">
        <v>696.29</v>
      </c>
    </row>
    <row r="89" spans="1:5" ht="14.25">
      <c r="A89" s="13">
        <v>4</v>
      </c>
      <c r="B89" s="16"/>
      <c r="C89" s="15"/>
      <c r="D89" s="13"/>
      <c r="E89" s="13"/>
    </row>
    <row r="90" spans="1:5" ht="14.25">
      <c r="A90" s="13">
        <v>5</v>
      </c>
      <c r="B90" s="44"/>
      <c r="C90" s="15"/>
      <c r="D90" s="15"/>
      <c r="E90" s="13"/>
    </row>
    <row r="91" spans="1:5" ht="14.25">
      <c r="A91" s="13">
        <v>6</v>
      </c>
      <c r="B91" s="14"/>
      <c r="C91" s="14"/>
      <c r="D91" s="15"/>
      <c r="E91" s="15"/>
    </row>
    <row r="92" spans="1:5" ht="14.25">
      <c r="A92" s="40"/>
      <c r="B92" s="41" t="s">
        <v>24</v>
      </c>
      <c r="C92" s="41"/>
      <c r="D92" s="42"/>
      <c r="E92" s="42">
        <f>E87+E88+E90+E89+E86+E91</f>
        <v>2212.75</v>
      </c>
    </row>
    <row r="93" spans="1:5" s="48" customFormat="1" ht="14.25">
      <c r="A93" s="45"/>
      <c r="B93" s="46"/>
      <c r="C93" s="46"/>
      <c r="D93" s="47"/>
      <c r="E93" s="47"/>
    </row>
    <row r="94" spans="1:5" ht="18">
      <c r="A94" s="61" t="s">
        <v>113</v>
      </c>
      <c r="B94" s="61"/>
      <c r="C94" s="61"/>
      <c r="D94" s="61"/>
      <c r="E94" s="61"/>
    </row>
    <row r="95" spans="1:5" ht="15.75">
      <c r="A95" s="11" t="s">
        <v>1</v>
      </c>
      <c r="B95" s="28" t="s">
        <v>18</v>
      </c>
      <c r="C95" s="29" t="s">
        <v>2</v>
      </c>
      <c r="D95" s="29" t="s">
        <v>19</v>
      </c>
      <c r="E95" s="29" t="s">
        <v>20</v>
      </c>
    </row>
    <row r="96" spans="1:5" ht="14.25">
      <c r="A96" s="13">
        <v>1</v>
      </c>
      <c r="B96" s="14" t="s">
        <v>79</v>
      </c>
      <c r="C96" s="15" t="s">
        <v>22</v>
      </c>
      <c r="D96" s="13" t="s">
        <v>80</v>
      </c>
      <c r="E96" s="13">
        <v>1347.96</v>
      </c>
    </row>
    <row r="97" spans="1:5" ht="14.25">
      <c r="A97" s="13">
        <v>2</v>
      </c>
      <c r="B97" s="16" t="s">
        <v>81</v>
      </c>
      <c r="C97" s="15" t="s">
        <v>22</v>
      </c>
      <c r="D97" s="15"/>
      <c r="E97" s="15">
        <v>168.5</v>
      </c>
    </row>
    <row r="98" spans="1:5" ht="14.25">
      <c r="A98" s="13">
        <v>3</v>
      </c>
      <c r="B98" s="14" t="s">
        <v>114</v>
      </c>
      <c r="C98" s="15" t="s">
        <v>22</v>
      </c>
      <c r="D98" s="15" t="s">
        <v>115</v>
      </c>
      <c r="E98" s="15">
        <f>1541.42</f>
        <v>1541.42</v>
      </c>
    </row>
    <row r="99" spans="1:5" ht="28.5">
      <c r="A99" s="13">
        <v>4</v>
      </c>
      <c r="B99" s="14" t="s">
        <v>116</v>
      </c>
      <c r="C99" s="15" t="s">
        <v>37</v>
      </c>
      <c r="D99" s="38" t="s">
        <v>117</v>
      </c>
      <c r="E99" s="15">
        <f>1487.13</f>
        <v>1487.13</v>
      </c>
    </row>
    <row r="100" spans="1:5" ht="14.25">
      <c r="A100" s="13">
        <v>5</v>
      </c>
      <c r="B100" s="14" t="s">
        <v>118</v>
      </c>
      <c r="C100" s="14" t="s">
        <v>37</v>
      </c>
      <c r="D100" s="15" t="s">
        <v>119</v>
      </c>
      <c r="E100" s="15">
        <f>1013.48</f>
        <v>1013.48</v>
      </c>
    </row>
    <row r="101" spans="1:5" ht="14.25">
      <c r="A101" s="40"/>
      <c r="B101" s="41" t="s">
        <v>24</v>
      </c>
      <c r="C101" s="41"/>
      <c r="D101" s="42"/>
      <c r="E101" s="42">
        <f>E97+E98+E100+E99+E96</f>
        <v>5558.490000000001</v>
      </c>
    </row>
    <row r="102" spans="1:5" s="48" customFormat="1" ht="14.25">
      <c r="A102" s="45"/>
      <c r="B102" s="46"/>
      <c r="C102" s="46"/>
      <c r="D102" s="47"/>
      <c r="E102" s="47"/>
    </row>
    <row r="103" spans="1:5" ht="18">
      <c r="A103" s="61" t="s">
        <v>120</v>
      </c>
      <c r="B103" s="61"/>
      <c r="C103" s="61"/>
      <c r="D103" s="61"/>
      <c r="E103" s="61"/>
    </row>
    <row r="104" spans="1:5" ht="15.75">
      <c r="A104" s="11" t="s">
        <v>1</v>
      </c>
      <c r="B104" s="28" t="s">
        <v>18</v>
      </c>
      <c r="C104" s="29" t="s">
        <v>2</v>
      </c>
      <c r="D104" s="29" t="s">
        <v>19</v>
      </c>
      <c r="E104" s="29" t="s">
        <v>20</v>
      </c>
    </row>
    <row r="105" spans="1:5" ht="14.25">
      <c r="A105" s="13">
        <v>1</v>
      </c>
      <c r="B105" s="14" t="s">
        <v>79</v>
      </c>
      <c r="C105" s="15" t="s">
        <v>22</v>
      </c>
      <c r="D105" s="13" t="s">
        <v>80</v>
      </c>
      <c r="E105" s="13">
        <v>1347.96</v>
      </c>
    </row>
    <row r="106" spans="1:5" ht="14.25">
      <c r="A106" s="13">
        <v>2</v>
      </c>
      <c r="B106" s="16" t="s">
        <v>81</v>
      </c>
      <c r="C106" s="15" t="s">
        <v>22</v>
      </c>
      <c r="D106" s="15"/>
      <c r="E106" s="15">
        <v>168.5</v>
      </c>
    </row>
    <row r="107" spans="1:5" ht="14.25">
      <c r="A107" s="13">
        <v>3</v>
      </c>
      <c r="B107" s="14" t="s">
        <v>121</v>
      </c>
      <c r="C107" s="15" t="s">
        <v>22</v>
      </c>
      <c r="D107" s="15"/>
      <c r="E107" s="15">
        <f>10632.64</f>
        <v>10632.64</v>
      </c>
    </row>
    <row r="108" spans="1:5" ht="14.25">
      <c r="A108" s="13">
        <v>4</v>
      </c>
      <c r="B108" s="14"/>
      <c r="C108" s="15" t="s">
        <v>22</v>
      </c>
      <c r="D108" s="15"/>
      <c r="E108" s="15"/>
    </row>
    <row r="109" spans="1:5" ht="14.25">
      <c r="A109" s="13">
        <v>5</v>
      </c>
      <c r="B109" s="16"/>
      <c r="C109" s="13" t="s">
        <v>22</v>
      </c>
      <c r="D109" s="13"/>
      <c r="E109" s="13"/>
    </row>
    <row r="110" spans="1:5" ht="14.25">
      <c r="A110" s="13">
        <v>6</v>
      </c>
      <c r="B110" s="14"/>
      <c r="C110" s="15" t="s">
        <v>22</v>
      </c>
      <c r="D110" s="15"/>
      <c r="E110" s="15"/>
    </row>
    <row r="111" spans="1:5" ht="14.25">
      <c r="A111" s="40"/>
      <c r="B111" s="41" t="s">
        <v>24</v>
      </c>
      <c r="C111" s="41"/>
      <c r="D111" s="42"/>
      <c r="E111" s="42">
        <f>E105+E106+E107+E108+E109+E110</f>
        <v>12149.099999999999</v>
      </c>
    </row>
    <row r="112" spans="1:5" s="48" customFormat="1" ht="14.25">
      <c r="A112" s="45"/>
      <c r="B112" s="46"/>
      <c r="C112" s="46"/>
      <c r="D112" s="47"/>
      <c r="E112" s="47"/>
    </row>
    <row r="113" spans="1:5" ht="18">
      <c r="A113" s="61" t="s">
        <v>122</v>
      </c>
      <c r="B113" s="61"/>
      <c r="C113" s="61"/>
      <c r="D113" s="61"/>
      <c r="E113" s="61"/>
    </row>
    <row r="114" spans="1:5" ht="15.75">
      <c r="A114" s="11" t="s">
        <v>1</v>
      </c>
      <c r="B114" s="28" t="s">
        <v>18</v>
      </c>
      <c r="C114" s="29" t="s">
        <v>2</v>
      </c>
      <c r="D114" s="29" t="s">
        <v>19</v>
      </c>
      <c r="E114" s="29" t="s">
        <v>20</v>
      </c>
    </row>
    <row r="115" spans="1:5" ht="14.25">
      <c r="A115" s="13">
        <v>1</v>
      </c>
      <c r="B115" s="14" t="s">
        <v>79</v>
      </c>
      <c r="C115" s="15" t="s">
        <v>22</v>
      </c>
      <c r="D115" s="13" t="s">
        <v>80</v>
      </c>
      <c r="E115" s="13">
        <v>1347.96</v>
      </c>
    </row>
    <row r="116" spans="1:5" ht="14.25">
      <c r="A116" s="13">
        <v>2</v>
      </c>
      <c r="B116" s="16" t="s">
        <v>81</v>
      </c>
      <c r="C116" s="15" t="s">
        <v>22</v>
      </c>
      <c r="D116" s="15"/>
      <c r="E116" s="15">
        <v>168.5</v>
      </c>
    </row>
    <row r="117" spans="1:5" ht="48.75" customHeight="1">
      <c r="A117" s="13">
        <v>3</v>
      </c>
      <c r="B117" s="14" t="s">
        <v>123</v>
      </c>
      <c r="C117" s="15" t="s">
        <v>22</v>
      </c>
      <c r="D117" s="14" t="s">
        <v>124</v>
      </c>
      <c r="E117" s="15">
        <v>824.74</v>
      </c>
    </row>
    <row r="118" spans="1:5" ht="56.25" customHeight="1">
      <c r="A118" s="13">
        <v>4</v>
      </c>
      <c r="B118" s="14" t="s">
        <v>125</v>
      </c>
      <c r="C118" s="15" t="s">
        <v>37</v>
      </c>
      <c r="D118" s="14" t="s">
        <v>64</v>
      </c>
      <c r="E118" s="15">
        <f>1820</f>
        <v>1820</v>
      </c>
    </row>
    <row r="119" spans="1:5" ht="54.75" customHeight="1">
      <c r="A119" s="13">
        <v>5</v>
      </c>
      <c r="B119" s="49" t="s">
        <v>126</v>
      </c>
      <c r="C119" s="15" t="s">
        <v>44</v>
      </c>
      <c r="D119" s="14" t="s">
        <v>66</v>
      </c>
      <c r="E119" s="14">
        <f>7630</f>
        <v>7630</v>
      </c>
    </row>
    <row r="120" spans="1:5" ht="88.5" customHeight="1">
      <c r="A120" s="13">
        <v>6</v>
      </c>
      <c r="B120" s="14" t="s">
        <v>127</v>
      </c>
      <c r="C120" s="15" t="s">
        <v>22</v>
      </c>
      <c r="D120" s="14" t="s">
        <v>27</v>
      </c>
      <c r="E120" s="15">
        <f>2438.8</f>
        <v>2438.8</v>
      </c>
    </row>
    <row r="121" spans="1:5" ht="66.75" customHeight="1">
      <c r="A121" s="13">
        <v>7</v>
      </c>
      <c r="B121" s="14" t="s">
        <v>128</v>
      </c>
      <c r="C121" s="15" t="s">
        <v>22</v>
      </c>
      <c r="D121" s="15" t="s">
        <v>29</v>
      </c>
      <c r="E121" s="15">
        <f>1736.8</f>
        <v>1736.8</v>
      </c>
    </row>
    <row r="122" spans="1:5" ht="57">
      <c r="A122" s="50">
        <v>5</v>
      </c>
      <c r="B122" s="14" t="s">
        <v>129</v>
      </c>
      <c r="C122" s="15" t="s">
        <v>37</v>
      </c>
      <c r="D122" s="15" t="s">
        <v>38</v>
      </c>
      <c r="E122" s="15">
        <f>4960.8</f>
        <v>4960.8</v>
      </c>
    </row>
    <row r="123" spans="1:5" ht="57">
      <c r="A123" s="50">
        <v>6</v>
      </c>
      <c r="B123" s="14" t="s">
        <v>130</v>
      </c>
      <c r="C123" s="15" t="s">
        <v>37</v>
      </c>
      <c r="D123" s="15" t="s">
        <v>40</v>
      </c>
      <c r="E123" s="15">
        <f>4045.6</f>
        <v>4045.6</v>
      </c>
    </row>
    <row r="124" spans="1:5" ht="57">
      <c r="A124" s="51">
        <v>7</v>
      </c>
      <c r="B124" s="14" t="s">
        <v>130</v>
      </c>
      <c r="C124" s="15" t="s">
        <v>37</v>
      </c>
      <c r="D124" s="15" t="s">
        <v>41</v>
      </c>
      <c r="E124" s="15">
        <f>3473.6</f>
        <v>3473.6</v>
      </c>
    </row>
    <row r="125" spans="1:5" ht="57">
      <c r="A125" s="13">
        <v>8</v>
      </c>
      <c r="B125" s="14" t="s">
        <v>131</v>
      </c>
      <c r="C125" s="14" t="s">
        <v>22</v>
      </c>
      <c r="D125" s="15" t="s">
        <v>46</v>
      </c>
      <c r="E125" s="15">
        <v>4430.4</v>
      </c>
    </row>
    <row r="126" spans="1:5" ht="57">
      <c r="A126" s="13">
        <v>9</v>
      </c>
      <c r="B126" s="14" t="s">
        <v>132</v>
      </c>
      <c r="C126" s="50" t="s">
        <v>44</v>
      </c>
      <c r="D126" s="15" t="s">
        <v>47</v>
      </c>
      <c r="E126" s="15">
        <v>1736.8</v>
      </c>
    </row>
    <row r="127" spans="1:5" ht="61.5" customHeight="1">
      <c r="A127" s="13">
        <v>10</v>
      </c>
      <c r="B127" s="14" t="s">
        <v>133</v>
      </c>
      <c r="C127" s="15" t="s">
        <v>44</v>
      </c>
      <c r="D127" s="15" t="s">
        <v>50</v>
      </c>
      <c r="E127" s="15">
        <v>2891.2</v>
      </c>
    </row>
    <row r="128" spans="1:5" ht="60" customHeight="1">
      <c r="A128" s="50">
        <v>11</v>
      </c>
      <c r="B128" s="14" t="s">
        <v>134</v>
      </c>
      <c r="C128" s="15" t="s">
        <v>44</v>
      </c>
      <c r="D128" s="14" t="s">
        <v>61</v>
      </c>
      <c r="E128" s="14">
        <v>5200</v>
      </c>
    </row>
    <row r="129" spans="1:5" ht="14.25">
      <c r="A129" s="50">
        <v>12</v>
      </c>
      <c r="B129" s="14"/>
      <c r="C129" s="15"/>
      <c r="D129" s="14"/>
      <c r="E129" s="14"/>
    </row>
    <row r="130" spans="1:5" ht="14.25">
      <c r="A130" s="13"/>
      <c r="B130" s="14"/>
      <c r="C130" s="15"/>
      <c r="D130" s="14"/>
      <c r="E130" s="15"/>
    </row>
    <row r="131" spans="1:5" ht="14.25">
      <c r="A131" s="13"/>
      <c r="B131" s="16"/>
      <c r="C131" s="15"/>
      <c r="D131" s="13"/>
      <c r="E131" s="13"/>
    </row>
    <row r="132" spans="1:5" ht="14.25">
      <c r="A132" s="13"/>
      <c r="B132" s="14"/>
      <c r="C132" s="15"/>
      <c r="D132" s="15"/>
      <c r="E132" s="15"/>
    </row>
    <row r="133" spans="1:5" ht="14.25">
      <c r="A133" s="40"/>
      <c r="B133" s="41" t="s">
        <v>24</v>
      </c>
      <c r="C133" s="41"/>
      <c r="D133" s="42"/>
      <c r="E133" s="42">
        <f>SUM(E115:E132)</f>
        <v>42705.2</v>
      </c>
    </row>
    <row r="134" spans="1:5" s="48" customFormat="1" ht="14.25">
      <c r="A134" s="45"/>
      <c r="B134" s="46"/>
      <c r="C134" s="46"/>
      <c r="D134" s="47"/>
      <c r="E134" s="47"/>
    </row>
    <row r="135" spans="1:5" ht="15">
      <c r="A135" s="52"/>
      <c r="B135" s="53" t="s">
        <v>75</v>
      </c>
      <c r="C135" s="52"/>
      <c r="D135" s="52"/>
      <c r="E135" s="54">
        <f>E10+E20+E32+E45+E55+E63+E71+E82+E92+E101+E111+E133</f>
        <v>114319.265</v>
      </c>
    </row>
  </sheetData>
  <sheetProtection selectLockedCells="1" selectUnlockedCells="1"/>
  <mergeCells count="12">
    <mergeCell ref="A65:E65"/>
    <mergeCell ref="A73:E73"/>
    <mergeCell ref="A84:E84"/>
    <mergeCell ref="A94:E94"/>
    <mergeCell ref="A103:E103"/>
    <mergeCell ref="A113:E113"/>
    <mergeCell ref="A2:E2"/>
    <mergeCell ref="A12:E12"/>
    <mergeCell ref="A22:E22"/>
    <mergeCell ref="A34:E34"/>
    <mergeCell ref="A47:E47"/>
    <mergeCell ref="A57:E57"/>
  </mergeCells>
  <printOptions/>
  <pageMargins left="0.7875" right="0.7875" top="1.0527777777777778" bottom="1.0527777777777778" header="0.7875" footer="0.7875"/>
  <pageSetup horizontalDpi="300" verticalDpi="300" orientation="portrait" paperSize="9" scale="6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2020-03-10T13:28:12Z</dcterms:modified>
  <cp:category/>
  <cp:version/>
  <cp:contentType/>
  <cp:contentStatus/>
</cp:coreProperties>
</file>